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nglandathletics-my.sharepoint.com/personal/djohn_englandathletics_org/Documents/Desktop/"/>
    </mc:Choice>
  </mc:AlternateContent>
  <xr:revisionPtr revIDLastSave="1" documentId="8_{20B9FE65-030E-41C6-95FA-497A6F4342A2}" xr6:coauthVersionLast="47" xr6:coauthVersionMax="47" xr10:uidLastSave="{D29F4207-56EB-46C4-9F11-E89DC93B7FA3}"/>
  <bookViews>
    <workbookView xWindow="-108" yWindow="-108" windowWidth="23256" windowHeight="12456" tabRatio="822" firstSheet="3" activeTab="3" xr2:uid="{B2350A03-FC3E-466B-AE42-8BB53749B685}"/>
  </bookViews>
  <sheets>
    <sheet name="Sheet3" sheetId="11" state="hidden" r:id="rId1"/>
    <sheet name="Source Data" sheetId="10" state="hidden" r:id="rId2"/>
    <sheet name="Sheet1" sheetId="9" state="hidden" r:id="rId3"/>
    <sheet name="Athlete Input" sheetId="18" r:id="rId4"/>
    <sheet name="T&amp;F Multiple Athlete Input" sheetId="22" r:id="rId5"/>
    <sheet name="Multiple Para Athlete Input" sheetId="27" r:id="rId6"/>
    <sheet name="Master" sheetId="13" r:id="rId7"/>
    <sheet name="Para Master" sheetId="24" r:id="rId8"/>
    <sheet name="Sheet2" sheetId="23" state="hidden" r:id="rId9"/>
    <sheet name="Speed Tables" sheetId="1" r:id="rId10"/>
    <sheet name="Endurance Table" sheetId="8" r:id="rId11"/>
    <sheet name="Jumps &amp; CE Table" sheetId="31" r:id="rId12"/>
    <sheet name="Throws Tables" sheetId="30" r:id="rId13"/>
    <sheet name="Lists" sheetId="32" r:id="rId14"/>
    <sheet name="Para List" sheetId="26" r:id="rId15"/>
  </sheets>
  <definedNames>
    <definedName name="_xlnm._FilterDatabase" localSheetId="6" hidden="1">Master!$A$1:$Q$436</definedName>
    <definedName name="_xlnm._FilterDatabase" localSheetId="7" hidden="1">'Para Master'!$A$1:$Q$176</definedName>
    <definedName name="ParaDiscipline">'Para List'!$A$2:$A$204</definedName>
    <definedName name="ParaList">'Para List'!$A$2:$B$245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27" i="13" l="1"/>
  <c r="A128" i="13"/>
  <c r="A129" i="13"/>
  <c r="A130" i="13"/>
  <c r="A131" i="13"/>
  <c r="A132" i="13"/>
  <c r="A120" i="13"/>
  <c r="A121" i="13"/>
  <c r="A122" i="13"/>
  <c r="A123" i="13"/>
  <c r="A124" i="13"/>
  <c r="A116" i="13"/>
  <c r="A114" i="13"/>
  <c r="A112" i="13"/>
  <c r="A108" i="13"/>
  <c r="A95" i="13"/>
  <c r="A96" i="13"/>
  <c r="A97" i="13"/>
  <c r="A98" i="13"/>
  <c r="N99" i="13"/>
  <c r="M99" i="13"/>
  <c r="L99" i="13"/>
  <c r="K99" i="13"/>
  <c r="J99" i="13"/>
  <c r="I99" i="13"/>
  <c r="H99" i="13"/>
  <c r="G99" i="13"/>
  <c r="F99" i="13"/>
  <c r="N97" i="13"/>
  <c r="M97" i="13"/>
  <c r="L97" i="13"/>
  <c r="K97" i="13"/>
  <c r="J97" i="13"/>
  <c r="I97" i="13"/>
  <c r="H97" i="13"/>
  <c r="G97" i="13"/>
  <c r="F97" i="13"/>
  <c r="N95" i="13"/>
  <c r="M95" i="13"/>
  <c r="L95" i="13"/>
  <c r="K95" i="13"/>
  <c r="J95" i="13"/>
  <c r="I95" i="13"/>
  <c r="H95" i="13"/>
  <c r="G95" i="13"/>
  <c r="F95" i="13"/>
  <c r="N105" i="13"/>
  <c r="M105" i="13"/>
  <c r="L105" i="13"/>
  <c r="K105" i="13"/>
  <c r="J105" i="13"/>
  <c r="I105" i="13"/>
  <c r="H105" i="13"/>
  <c r="G105" i="13"/>
  <c r="F105" i="13"/>
  <c r="N103" i="13"/>
  <c r="M103" i="13"/>
  <c r="L103" i="13"/>
  <c r="K103" i="13"/>
  <c r="J103" i="13"/>
  <c r="I103" i="13"/>
  <c r="H103" i="13"/>
  <c r="G103" i="13"/>
  <c r="F103" i="13"/>
  <c r="A105" i="13"/>
  <c r="A103" i="13"/>
  <c r="A99" i="13"/>
  <c r="A100" i="13"/>
  <c r="A93" i="13"/>
  <c r="A83" i="13"/>
  <c r="A84" i="13"/>
  <c r="A85" i="13"/>
  <c r="A86" i="13"/>
  <c r="A87" i="13"/>
  <c r="A88" i="13"/>
  <c r="A89" i="13"/>
  <c r="A90" i="13"/>
  <c r="N89" i="13"/>
  <c r="M89" i="13"/>
  <c r="L89" i="13"/>
  <c r="K89" i="13"/>
  <c r="J89" i="13"/>
  <c r="I89" i="13"/>
  <c r="H89" i="13"/>
  <c r="G89" i="13"/>
  <c r="F89" i="13"/>
  <c r="N87" i="13"/>
  <c r="M87" i="13"/>
  <c r="L87" i="13"/>
  <c r="K87" i="13"/>
  <c r="J87" i="13"/>
  <c r="I87" i="13"/>
  <c r="H87" i="13"/>
  <c r="G87" i="13"/>
  <c r="F87" i="13"/>
  <c r="N85" i="13"/>
  <c r="M85" i="13"/>
  <c r="L85" i="13"/>
  <c r="K85" i="13"/>
  <c r="J85" i="13"/>
  <c r="I85" i="13"/>
  <c r="H85" i="13"/>
  <c r="G85" i="13"/>
  <c r="F85" i="13"/>
  <c r="N78" i="13"/>
  <c r="M78" i="13"/>
  <c r="L78" i="13"/>
  <c r="K78" i="13"/>
  <c r="J78" i="13"/>
  <c r="I78" i="13"/>
  <c r="H78" i="13"/>
  <c r="G78" i="13"/>
  <c r="F78" i="13"/>
  <c r="N76" i="13"/>
  <c r="M76" i="13"/>
  <c r="L76" i="13"/>
  <c r="K76" i="13"/>
  <c r="J76" i="13"/>
  <c r="I76" i="13"/>
  <c r="H76" i="13"/>
  <c r="G76" i="13"/>
  <c r="F76" i="13"/>
  <c r="N74" i="13"/>
  <c r="M74" i="13"/>
  <c r="L74" i="13"/>
  <c r="K74" i="13"/>
  <c r="J74" i="13"/>
  <c r="I74" i="13"/>
  <c r="H74" i="13"/>
  <c r="G74" i="13"/>
  <c r="F74" i="13"/>
  <c r="A78" i="13"/>
  <c r="A76" i="13"/>
  <c r="A74" i="13"/>
  <c r="N66" i="13"/>
  <c r="M66" i="13"/>
  <c r="L66" i="13"/>
  <c r="K66" i="13"/>
  <c r="J66" i="13"/>
  <c r="I66" i="13"/>
  <c r="H66" i="13"/>
  <c r="G66" i="13"/>
  <c r="F66" i="13"/>
  <c r="A66" i="13"/>
  <c r="A64" i="13"/>
  <c r="A63" i="13"/>
  <c r="A55" i="13"/>
  <c r="A56" i="13"/>
  <c r="A57" i="13"/>
  <c r="A58" i="13"/>
  <c r="A59" i="13"/>
  <c r="A60" i="13"/>
  <c r="A61" i="13"/>
  <c r="A48" i="13"/>
  <c r="A49" i="13"/>
  <c r="A50" i="13"/>
  <c r="A51" i="13"/>
  <c r="A52" i="13"/>
  <c r="A42" i="13"/>
  <c r="N42" i="13"/>
  <c r="M42" i="13"/>
  <c r="L42" i="13"/>
  <c r="K42" i="13"/>
  <c r="J42" i="13"/>
  <c r="I42" i="13"/>
  <c r="H42" i="13"/>
  <c r="G42" i="13"/>
  <c r="F42" i="13"/>
  <c r="A36" i="13"/>
  <c r="A37" i="13"/>
  <c r="A38" i="13"/>
  <c r="N38" i="13"/>
  <c r="M38" i="13"/>
  <c r="L38" i="13"/>
  <c r="K38" i="13"/>
  <c r="J38" i="13"/>
  <c r="I38" i="13"/>
  <c r="H38" i="13"/>
  <c r="G38" i="13"/>
  <c r="F38" i="13"/>
  <c r="N36" i="13"/>
  <c r="M36" i="13"/>
  <c r="L36" i="13"/>
  <c r="K36" i="13"/>
  <c r="J36" i="13"/>
  <c r="I36" i="13"/>
  <c r="H36" i="13"/>
  <c r="G36" i="13"/>
  <c r="F36" i="13"/>
  <c r="A26" i="13"/>
  <c r="A27" i="13"/>
  <c r="A28" i="13"/>
  <c r="A29" i="13"/>
  <c r="A30" i="13"/>
  <c r="A31" i="13"/>
  <c r="A32" i="13"/>
  <c r="A33" i="13"/>
  <c r="N32" i="13"/>
  <c r="M32" i="13"/>
  <c r="L32" i="13"/>
  <c r="K32" i="13"/>
  <c r="J32" i="13"/>
  <c r="I32" i="13"/>
  <c r="H32" i="13"/>
  <c r="G32" i="13"/>
  <c r="F32" i="13"/>
  <c r="N30" i="13"/>
  <c r="M30" i="13"/>
  <c r="L30" i="13"/>
  <c r="K30" i="13"/>
  <c r="J30" i="13"/>
  <c r="I30" i="13"/>
  <c r="H30" i="13"/>
  <c r="G30" i="13"/>
  <c r="F30" i="13"/>
  <c r="N28" i="13"/>
  <c r="M28" i="13"/>
  <c r="L28" i="13"/>
  <c r="K28" i="13"/>
  <c r="J28" i="13"/>
  <c r="I28" i="13"/>
  <c r="H28" i="13"/>
  <c r="G28" i="13"/>
  <c r="F28" i="13"/>
  <c r="A18" i="13"/>
  <c r="A19" i="13"/>
  <c r="A20" i="13"/>
  <c r="A21" i="13"/>
  <c r="A22" i="13"/>
  <c r="N22" i="13"/>
  <c r="M22" i="13"/>
  <c r="L22" i="13"/>
  <c r="K22" i="13"/>
  <c r="J22" i="13"/>
  <c r="I22" i="13"/>
  <c r="H22" i="13"/>
  <c r="G22" i="13"/>
  <c r="F22" i="13"/>
  <c r="N20" i="13"/>
  <c r="M20" i="13"/>
  <c r="L20" i="13"/>
  <c r="K20" i="13"/>
  <c r="J20" i="13"/>
  <c r="I20" i="13"/>
  <c r="H20" i="13"/>
  <c r="G20" i="13"/>
  <c r="F20" i="13"/>
  <c r="N18" i="13"/>
  <c r="M18" i="13"/>
  <c r="L18" i="13"/>
  <c r="K18" i="13"/>
  <c r="J18" i="13"/>
  <c r="I18" i="13"/>
  <c r="H18" i="13"/>
  <c r="G18" i="13"/>
  <c r="F18" i="13"/>
  <c r="A16" i="13"/>
  <c r="N11" i="13"/>
  <c r="M11" i="13"/>
  <c r="L11" i="13"/>
  <c r="K11" i="13"/>
  <c r="J11" i="13"/>
  <c r="I11" i="13"/>
  <c r="H11" i="13"/>
  <c r="G11" i="13"/>
  <c r="F11" i="13"/>
  <c r="N9" i="13"/>
  <c r="M9" i="13"/>
  <c r="L9" i="13"/>
  <c r="K9" i="13"/>
  <c r="J9" i="13"/>
  <c r="I9" i="13"/>
  <c r="H9" i="13"/>
  <c r="G9" i="13"/>
  <c r="F9" i="13"/>
  <c r="N7" i="13"/>
  <c r="M7" i="13"/>
  <c r="L7" i="13"/>
  <c r="K7" i="13"/>
  <c r="J7" i="13"/>
  <c r="I7" i="13"/>
  <c r="H7" i="13"/>
  <c r="G7" i="13"/>
  <c r="F7" i="13"/>
  <c r="A7" i="13"/>
  <c r="A8" i="13"/>
  <c r="A9" i="13"/>
  <c r="A10" i="13"/>
  <c r="A11" i="13"/>
  <c r="A12" i="13"/>
  <c r="J140" i="1"/>
  <c r="I140" i="1"/>
  <c r="H140" i="1"/>
  <c r="G140" i="1"/>
  <c r="F140" i="1"/>
  <c r="E140" i="1"/>
  <c r="D140" i="1"/>
  <c r="C140" i="1"/>
  <c r="B140" i="1"/>
  <c r="J138" i="1"/>
  <c r="I138" i="1"/>
  <c r="H138" i="1"/>
  <c r="G138" i="1"/>
  <c r="F138" i="1"/>
  <c r="E138" i="1"/>
  <c r="D138" i="1"/>
  <c r="C138" i="1"/>
  <c r="B138" i="1"/>
  <c r="J132" i="1"/>
  <c r="I132" i="1"/>
  <c r="H132" i="1"/>
  <c r="G132" i="1"/>
  <c r="F132" i="1"/>
  <c r="E132" i="1"/>
  <c r="D132" i="1"/>
  <c r="C132" i="1"/>
  <c r="B132" i="1"/>
  <c r="J130" i="1"/>
  <c r="I130" i="1"/>
  <c r="H130" i="1"/>
  <c r="G130" i="1"/>
  <c r="F130" i="1"/>
  <c r="E130" i="1"/>
  <c r="D130" i="1"/>
  <c r="C130" i="1"/>
  <c r="B130" i="1"/>
  <c r="J128" i="1"/>
  <c r="I128" i="1"/>
  <c r="H128" i="1"/>
  <c r="G128" i="1"/>
  <c r="F128" i="1"/>
  <c r="E128" i="1"/>
  <c r="D128" i="1"/>
  <c r="C128" i="1"/>
  <c r="B128" i="1"/>
  <c r="J118" i="1"/>
  <c r="I118" i="1"/>
  <c r="H118" i="1"/>
  <c r="G118" i="1"/>
  <c r="F118" i="1"/>
  <c r="E118" i="1"/>
  <c r="D118" i="1"/>
  <c r="C118" i="1"/>
  <c r="B118" i="1"/>
  <c r="J116" i="1"/>
  <c r="I116" i="1"/>
  <c r="H116" i="1"/>
  <c r="G116" i="1"/>
  <c r="F116" i="1"/>
  <c r="E116" i="1"/>
  <c r="D116" i="1"/>
  <c r="C116" i="1"/>
  <c r="B116" i="1"/>
  <c r="J114" i="1"/>
  <c r="I114" i="1"/>
  <c r="H114" i="1"/>
  <c r="G114" i="1"/>
  <c r="F114" i="1"/>
  <c r="E114" i="1"/>
  <c r="D114" i="1"/>
  <c r="C114" i="1"/>
  <c r="B114" i="1"/>
  <c r="J103" i="1"/>
  <c r="I103" i="1"/>
  <c r="H103" i="1"/>
  <c r="G103" i="1"/>
  <c r="F103" i="1"/>
  <c r="E103" i="1"/>
  <c r="D103" i="1"/>
  <c r="C103" i="1"/>
  <c r="B103" i="1"/>
  <c r="J101" i="1"/>
  <c r="I101" i="1"/>
  <c r="H101" i="1"/>
  <c r="G101" i="1"/>
  <c r="F101" i="1"/>
  <c r="E101" i="1"/>
  <c r="D101" i="1"/>
  <c r="C101" i="1"/>
  <c r="B101" i="1"/>
  <c r="J99" i="1"/>
  <c r="I99" i="1"/>
  <c r="H99" i="1"/>
  <c r="G99" i="1"/>
  <c r="F99" i="1"/>
  <c r="E99" i="1"/>
  <c r="D99" i="1"/>
  <c r="C99" i="1"/>
  <c r="B99" i="1"/>
  <c r="J87" i="1"/>
  <c r="I87" i="1"/>
  <c r="H87" i="1"/>
  <c r="G87" i="1"/>
  <c r="F87" i="1"/>
  <c r="E87" i="1"/>
  <c r="D87" i="1"/>
  <c r="C87" i="1"/>
  <c r="B87" i="1"/>
  <c r="J57" i="1"/>
  <c r="I57" i="1"/>
  <c r="H57" i="1"/>
  <c r="G57" i="1"/>
  <c r="F57" i="1"/>
  <c r="E57" i="1"/>
  <c r="D57" i="1"/>
  <c r="C57" i="1"/>
  <c r="B57" i="1"/>
  <c r="J51" i="1"/>
  <c r="I51" i="1"/>
  <c r="H51" i="1"/>
  <c r="G51" i="1"/>
  <c r="F51" i="1"/>
  <c r="E51" i="1"/>
  <c r="D51" i="1"/>
  <c r="C51" i="1"/>
  <c r="B51" i="1"/>
  <c r="J49" i="1"/>
  <c r="I49" i="1"/>
  <c r="H49" i="1"/>
  <c r="G49" i="1"/>
  <c r="F49" i="1"/>
  <c r="E49" i="1"/>
  <c r="D49" i="1"/>
  <c r="C49" i="1"/>
  <c r="B49" i="1"/>
  <c r="I43" i="1"/>
  <c r="H43" i="1"/>
  <c r="G43" i="1"/>
  <c r="F43" i="1"/>
  <c r="E43" i="1"/>
  <c r="D43" i="1"/>
  <c r="C43" i="1"/>
  <c r="B43" i="1"/>
  <c r="J41" i="1"/>
  <c r="I41" i="1"/>
  <c r="H41" i="1"/>
  <c r="G41" i="1"/>
  <c r="F41" i="1"/>
  <c r="E41" i="1"/>
  <c r="D41" i="1"/>
  <c r="C41" i="1"/>
  <c r="B41" i="1"/>
  <c r="J39" i="1"/>
  <c r="I39" i="1"/>
  <c r="H39" i="1"/>
  <c r="G39" i="1"/>
  <c r="F39" i="1"/>
  <c r="E39" i="1"/>
  <c r="D39" i="1"/>
  <c r="C39" i="1"/>
  <c r="B39" i="1"/>
  <c r="J29" i="1"/>
  <c r="I29" i="1"/>
  <c r="H29" i="1"/>
  <c r="G29" i="1"/>
  <c r="F29" i="1"/>
  <c r="E29" i="1"/>
  <c r="D29" i="1"/>
  <c r="C29" i="1"/>
  <c r="B29" i="1"/>
  <c r="J27" i="1"/>
  <c r="I27" i="1"/>
  <c r="H27" i="1"/>
  <c r="G27" i="1"/>
  <c r="F27" i="1"/>
  <c r="E27" i="1"/>
  <c r="D27" i="1"/>
  <c r="C27" i="1"/>
  <c r="B27" i="1"/>
  <c r="J25" i="1"/>
  <c r="I25" i="1"/>
  <c r="H25" i="1"/>
  <c r="G25" i="1"/>
  <c r="F25" i="1"/>
  <c r="E25" i="1"/>
  <c r="D25" i="1"/>
  <c r="C25" i="1"/>
  <c r="B25" i="1"/>
  <c r="J14" i="1"/>
  <c r="I14" i="1"/>
  <c r="H14" i="1"/>
  <c r="G14" i="1"/>
  <c r="F14" i="1"/>
  <c r="E14" i="1"/>
  <c r="D14" i="1"/>
  <c r="C14" i="1"/>
  <c r="B14" i="1"/>
  <c r="J12" i="1"/>
  <c r="I12" i="1"/>
  <c r="H12" i="1"/>
  <c r="G12" i="1"/>
  <c r="F12" i="1"/>
  <c r="E12" i="1"/>
  <c r="D12" i="1"/>
  <c r="C12" i="1"/>
  <c r="B12" i="1"/>
  <c r="J10" i="1"/>
  <c r="I10" i="1"/>
  <c r="H10" i="1"/>
  <c r="G10" i="1"/>
  <c r="F10" i="1"/>
  <c r="E10" i="1"/>
  <c r="D10" i="1"/>
  <c r="C10" i="1"/>
  <c r="B10" i="1"/>
  <c r="A167" i="13"/>
  <c r="A166" i="13"/>
  <c r="A201" i="13"/>
  <c r="A202" i="13"/>
  <c r="A203" i="13"/>
  <c r="N242" i="13"/>
  <c r="M242" i="13"/>
  <c r="L242" i="13"/>
  <c r="K242" i="13"/>
  <c r="J242" i="13"/>
  <c r="I242" i="13"/>
  <c r="H242" i="13"/>
  <c r="G242" i="13"/>
  <c r="F242" i="13"/>
  <c r="A244" i="13"/>
  <c r="A242" i="13"/>
  <c r="A240" i="13"/>
  <c r="A235" i="13"/>
  <c r="A234" i="13"/>
  <c r="A232" i="13"/>
  <c r="A239" i="13"/>
  <c r="A231" i="13"/>
  <c r="A217" i="13"/>
  <c r="A218" i="13"/>
  <c r="A219" i="13"/>
  <c r="A220" i="13"/>
  <c r="A221" i="13"/>
  <c r="A222" i="13"/>
  <c r="A223" i="13"/>
  <c r="A224" i="13"/>
  <c r="A225" i="13"/>
  <c r="A226" i="13"/>
  <c r="N226" i="13"/>
  <c r="M226" i="13"/>
  <c r="L226" i="13"/>
  <c r="K226" i="13"/>
  <c r="J226" i="13"/>
  <c r="I226" i="13"/>
  <c r="H226" i="13"/>
  <c r="G226" i="13"/>
  <c r="F226" i="13"/>
  <c r="N222" i="13"/>
  <c r="M222" i="13"/>
  <c r="L222" i="13"/>
  <c r="K222" i="13"/>
  <c r="J222" i="13"/>
  <c r="I222" i="13"/>
  <c r="H222" i="13"/>
  <c r="G222" i="13"/>
  <c r="F222" i="13"/>
  <c r="N220" i="13"/>
  <c r="M220" i="13"/>
  <c r="L220" i="13"/>
  <c r="K220" i="13"/>
  <c r="J220" i="13"/>
  <c r="I220" i="13"/>
  <c r="H220" i="13"/>
  <c r="G220" i="13"/>
  <c r="F220" i="13"/>
  <c r="N212" i="13"/>
  <c r="M212" i="13"/>
  <c r="L212" i="13"/>
  <c r="K212" i="13"/>
  <c r="J212" i="13"/>
  <c r="I212" i="13"/>
  <c r="H212" i="13"/>
  <c r="G212" i="13"/>
  <c r="F212" i="13"/>
  <c r="A212" i="13"/>
  <c r="A204" i="13"/>
  <c r="A205" i="13"/>
  <c r="A206" i="13"/>
  <c r="A207" i="13"/>
  <c r="A208" i="13"/>
  <c r="N208" i="13"/>
  <c r="M208" i="13"/>
  <c r="L208" i="13"/>
  <c r="K208" i="13"/>
  <c r="J208" i="13"/>
  <c r="I208" i="13"/>
  <c r="H208" i="13"/>
  <c r="G208" i="13"/>
  <c r="F208" i="13"/>
  <c r="N206" i="13"/>
  <c r="M206" i="13"/>
  <c r="L206" i="13"/>
  <c r="K206" i="13"/>
  <c r="J206" i="13"/>
  <c r="I206" i="13"/>
  <c r="H206" i="13"/>
  <c r="G206" i="13"/>
  <c r="F206" i="13"/>
  <c r="A192" i="13"/>
  <c r="A193" i="13"/>
  <c r="A194" i="13"/>
  <c r="A195" i="13"/>
  <c r="A196" i="13"/>
  <c r="A197" i="13"/>
  <c r="A198" i="13"/>
  <c r="A199" i="13"/>
  <c r="A200" i="13"/>
  <c r="N194" i="13"/>
  <c r="M194" i="13"/>
  <c r="L194" i="13"/>
  <c r="K194" i="13"/>
  <c r="J194" i="13"/>
  <c r="I194" i="13"/>
  <c r="H194" i="13"/>
  <c r="G194" i="13"/>
  <c r="F194" i="13"/>
  <c r="N192" i="13"/>
  <c r="M192" i="13"/>
  <c r="L192" i="13"/>
  <c r="K192" i="13"/>
  <c r="J192" i="13"/>
  <c r="I192" i="13"/>
  <c r="H192" i="13"/>
  <c r="G192" i="13"/>
  <c r="F192" i="13"/>
  <c r="A184" i="13"/>
  <c r="A185" i="13"/>
  <c r="A186" i="13"/>
  <c r="A187" i="13"/>
  <c r="A188" i="13"/>
  <c r="N188" i="13"/>
  <c r="M188" i="13"/>
  <c r="L188" i="13"/>
  <c r="K188" i="13"/>
  <c r="J188" i="13"/>
  <c r="I188" i="13"/>
  <c r="H188" i="13"/>
  <c r="G188" i="13"/>
  <c r="F188" i="13"/>
  <c r="N186" i="13"/>
  <c r="M186" i="13"/>
  <c r="L186" i="13"/>
  <c r="K186" i="13"/>
  <c r="J186" i="13"/>
  <c r="I186" i="13"/>
  <c r="H186" i="13"/>
  <c r="G186" i="13"/>
  <c r="F186" i="13"/>
  <c r="N184" i="13"/>
  <c r="M184" i="13"/>
  <c r="L184" i="13"/>
  <c r="K184" i="13"/>
  <c r="J184" i="13"/>
  <c r="I184" i="13"/>
  <c r="H184" i="13"/>
  <c r="G184" i="13"/>
  <c r="F184" i="13"/>
  <c r="A182" i="13"/>
  <c r="A174" i="13"/>
  <c r="A175" i="13"/>
  <c r="A176" i="13"/>
  <c r="A177" i="13"/>
  <c r="A178" i="13"/>
  <c r="A179" i="13"/>
  <c r="A180" i="13"/>
  <c r="N178" i="13"/>
  <c r="M178" i="13"/>
  <c r="L178" i="13"/>
  <c r="K178" i="13"/>
  <c r="J178" i="13"/>
  <c r="I178" i="13"/>
  <c r="H178" i="13"/>
  <c r="G178" i="13"/>
  <c r="F178" i="13"/>
  <c r="N176" i="13"/>
  <c r="M176" i="13"/>
  <c r="L176" i="13"/>
  <c r="K176" i="13"/>
  <c r="J176" i="13"/>
  <c r="I176" i="13"/>
  <c r="H176" i="13"/>
  <c r="G176" i="13"/>
  <c r="F176" i="13"/>
  <c r="N174" i="13"/>
  <c r="M174" i="13"/>
  <c r="L174" i="13"/>
  <c r="K174" i="13"/>
  <c r="J174" i="13"/>
  <c r="I174" i="13"/>
  <c r="H174" i="13"/>
  <c r="G174" i="13"/>
  <c r="F174" i="13"/>
  <c r="A172" i="13"/>
  <c r="A162" i="13"/>
  <c r="A157" i="13"/>
  <c r="A158" i="13"/>
  <c r="A159" i="13"/>
  <c r="A160" i="13"/>
  <c r="A161" i="13"/>
  <c r="A163" i="13"/>
  <c r="N159" i="13"/>
  <c r="M159" i="13"/>
  <c r="L159" i="13"/>
  <c r="K159" i="13"/>
  <c r="J159" i="13"/>
  <c r="I159" i="13"/>
  <c r="H159" i="13"/>
  <c r="G159" i="13"/>
  <c r="F159" i="13"/>
  <c r="N157" i="13"/>
  <c r="M157" i="13"/>
  <c r="L157" i="13"/>
  <c r="K157" i="13"/>
  <c r="J157" i="13"/>
  <c r="I157" i="13"/>
  <c r="H157" i="13"/>
  <c r="G157" i="13"/>
  <c r="F157" i="13"/>
  <c r="N153" i="13"/>
  <c r="M153" i="13"/>
  <c r="L153" i="13"/>
  <c r="K153" i="13"/>
  <c r="J153" i="13"/>
  <c r="I153" i="13"/>
  <c r="H153" i="13"/>
  <c r="G153" i="13"/>
  <c r="F153" i="13"/>
  <c r="N151" i="13"/>
  <c r="M151" i="13"/>
  <c r="L151" i="13"/>
  <c r="K151" i="13"/>
  <c r="J151" i="13"/>
  <c r="I151" i="13"/>
  <c r="H151" i="13"/>
  <c r="G151" i="13"/>
  <c r="F151" i="13"/>
  <c r="N149" i="13"/>
  <c r="M149" i="13"/>
  <c r="L149" i="13"/>
  <c r="K149" i="13"/>
  <c r="J149" i="13"/>
  <c r="I149" i="13"/>
  <c r="H149" i="13"/>
  <c r="G149" i="13"/>
  <c r="F149" i="13"/>
  <c r="A148" i="13"/>
  <c r="A149" i="13"/>
  <c r="A150" i="13"/>
  <c r="A151" i="13"/>
  <c r="A152" i="13"/>
  <c r="A153" i="13"/>
  <c r="A154" i="13"/>
  <c r="A155" i="13"/>
  <c r="A147" i="13"/>
  <c r="A140" i="13"/>
  <c r="A141" i="13"/>
  <c r="A142" i="13"/>
  <c r="A143" i="13"/>
  <c r="A144" i="13"/>
  <c r="A145" i="13"/>
  <c r="A146" i="13"/>
  <c r="N143" i="13"/>
  <c r="M143" i="13"/>
  <c r="L143" i="13"/>
  <c r="K143" i="13"/>
  <c r="J143" i="13"/>
  <c r="I143" i="13"/>
  <c r="H143" i="13"/>
  <c r="G143" i="13"/>
  <c r="F143" i="13"/>
  <c r="N141" i="13"/>
  <c r="M141" i="13"/>
  <c r="L141" i="13"/>
  <c r="K141" i="13"/>
  <c r="J141" i="13"/>
  <c r="I141" i="13"/>
  <c r="H141" i="13"/>
  <c r="G141" i="13"/>
  <c r="F141" i="13"/>
  <c r="N139" i="13"/>
  <c r="M139" i="13"/>
  <c r="L139" i="13"/>
  <c r="K139" i="13"/>
  <c r="J139" i="13"/>
  <c r="I139" i="13"/>
  <c r="H139" i="13"/>
  <c r="G139" i="13"/>
  <c r="F139" i="13"/>
  <c r="A137" i="13"/>
  <c r="A138" i="13"/>
  <c r="A139" i="13"/>
  <c r="J173" i="8"/>
  <c r="I173" i="8"/>
  <c r="H173" i="8"/>
  <c r="G173" i="8"/>
  <c r="F173" i="8"/>
  <c r="E173" i="8"/>
  <c r="D173" i="8"/>
  <c r="C173" i="8"/>
  <c r="B173" i="8"/>
  <c r="J140" i="8"/>
  <c r="I140" i="8"/>
  <c r="H140" i="8"/>
  <c r="G140" i="8"/>
  <c r="F140" i="8"/>
  <c r="E140" i="8"/>
  <c r="D140" i="8"/>
  <c r="C140" i="8"/>
  <c r="B140" i="8"/>
  <c r="J134" i="8"/>
  <c r="I134" i="8"/>
  <c r="H134" i="8"/>
  <c r="G134" i="8"/>
  <c r="F134" i="8"/>
  <c r="E134" i="8"/>
  <c r="D134" i="8"/>
  <c r="C134" i="8"/>
  <c r="B134" i="8"/>
  <c r="J132" i="8"/>
  <c r="I132" i="8"/>
  <c r="H132" i="8"/>
  <c r="G132" i="8"/>
  <c r="F132" i="8"/>
  <c r="E132" i="8"/>
  <c r="D132" i="8"/>
  <c r="C132" i="8"/>
  <c r="B132" i="8"/>
  <c r="J117" i="8"/>
  <c r="I117" i="8"/>
  <c r="H117" i="8"/>
  <c r="G117" i="8"/>
  <c r="F117" i="8"/>
  <c r="E117" i="8"/>
  <c r="D117" i="8"/>
  <c r="C117" i="8"/>
  <c r="B117" i="8"/>
  <c r="J111" i="8"/>
  <c r="I111" i="8"/>
  <c r="H111" i="8"/>
  <c r="G111" i="8"/>
  <c r="F111" i="8"/>
  <c r="E111" i="8"/>
  <c r="D111" i="8"/>
  <c r="C111" i="8"/>
  <c r="B111" i="8"/>
  <c r="J109" i="8"/>
  <c r="I109" i="8"/>
  <c r="H109" i="8"/>
  <c r="G109" i="8"/>
  <c r="F109" i="8"/>
  <c r="E109" i="8"/>
  <c r="D109" i="8"/>
  <c r="C109" i="8"/>
  <c r="B109" i="8"/>
  <c r="J89" i="8"/>
  <c r="I89" i="8"/>
  <c r="H89" i="8"/>
  <c r="G89" i="8"/>
  <c r="F89" i="8"/>
  <c r="E89" i="8"/>
  <c r="D89" i="8"/>
  <c r="C89" i="8"/>
  <c r="B89" i="8"/>
  <c r="J87" i="8"/>
  <c r="I87" i="8"/>
  <c r="H87" i="8"/>
  <c r="G87" i="8"/>
  <c r="F87" i="8"/>
  <c r="E87" i="8"/>
  <c r="D87" i="8"/>
  <c r="C87" i="8"/>
  <c r="B87" i="8"/>
  <c r="J81" i="8"/>
  <c r="I81" i="8"/>
  <c r="H81" i="8"/>
  <c r="G81" i="8"/>
  <c r="F81" i="8"/>
  <c r="E81" i="8"/>
  <c r="D81" i="8"/>
  <c r="C81" i="8"/>
  <c r="B81" i="8"/>
  <c r="J79" i="8"/>
  <c r="I79" i="8"/>
  <c r="H79" i="8"/>
  <c r="G79" i="8"/>
  <c r="F79" i="8"/>
  <c r="E79" i="8"/>
  <c r="D79" i="8"/>
  <c r="C79" i="8"/>
  <c r="B79" i="8"/>
  <c r="J77" i="8"/>
  <c r="I77" i="8"/>
  <c r="H77" i="8"/>
  <c r="G77" i="8"/>
  <c r="F77" i="8"/>
  <c r="E77" i="8"/>
  <c r="D77" i="8"/>
  <c r="C77" i="8"/>
  <c r="B77" i="8"/>
  <c r="J67" i="8"/>
  <c r="I67" i="8"/>
  <c r="H67" i="8"/>
  <c r="G67" i="8"/>
  <c r="F67" i="8"/>
  <c r="E67" i="8"/>
  <c r="D67" i="8"/>
  <c r="C67" i="8"/>
  <c r="B67" i="8"/>
  <c r="J65" i="8"/>
  <c r="I65" i="8"/>
  <c r="H65" i="8"/>
  <c r="G65" i="8"/>
  <c r="F65" i="8"/>
  <c r="E65" i="8"/>
  <c r="D65" i="8"/>
  <c r="C65" i="8"/>
  <c r="B65" i="8"/>
  <c r="J63" i="8"/>
  <c r="I63" i="8"/>
  <c r="H63" i="8"/>
  <c r="G63" i="8"/>
  <c r="F63" i="8"/>
  <c r="E63" i="8"/>
  <c r="D63" i="8"/>
  <c r="C63" i="8"/>
  <c r="B63" i="8"/>
  <c r="J40" i="8"/>
  <c r="I40" i="8"/>
  <c r="H40" i="8"/>
  <c r="G40" i="8"/>
  <c r="F40" i="8"/>
  <c r="E40" i="8"/>
  <c r="D40" i="8"/>
  <c r="C40" i="8"/>
  <c r="B40" i="8"/>
  <c r="J38" i="8"/>
  <c r="I38" i="8"/>
  <c r="H38" i="8"/>
  <c r="G38" i="8"/>
  <c r="F38" i="8"/>
  <c r="E38" i="8"/>
  <c r="D38" i="8"/>
  <c r="C38" i="8"/>
  <c r="B38" i="8"/>
  <c r="J31" i="8"/>
  <c r="I31" i="8"/>
  <c r="H31" i="8"/>
  <c r="G31" i="8"/>
  <c r="F31" i="8"/>
  <c r="E31" i="8"/>
  <c r="D31" i="8"/>
  <c r="C31" i="8"/>
  <c r="B31" i="8"/>
  <c r="J29" i="8"/>
  <c r="I29" i="8"/>
  <c r="H29" i="8"/>
  <c r="G29" i="8"/>
  <c r="F29" i="8"/>
  <c r="E29" i="8"/>
  <c r="D29" i="8"/>
  <c r="C29" i="8"/>
  <c r="B29" i="8"/>
  <c r="J27" i="8"/>
  <c r="I27" i="8"/>
  <c r="H27" i="8"/>
  <c r="G27" i="8"/>
  <c r="F27" i="8"/>
  <c r="E27" i="8"/>
  <c r="D27" i="8"/>
  <c r="C27" i="8"/>
  <c r="B27" i="8"/>
  <c r="J17" i="8"/>
  <c r="I17" i="8"/>
  <c r="H17" i="8"/>
  <c r="G17" i="8"/>
  <c r="F17" i="8"/>
  <c r="E17" i="8"/>
  <c r="D17" i="8"/>
  <c r="C17" i="8"/>
  <c r="B17" i="8"/>
  <c r="J15" i="8"/>
  <c r="I15" i="8"/>
  <c r="H15" i="8"/>
  <c r="G15" i="8"/>
  <c r="F15" i="8"/>
  <c r="E15" i="8"/>
  <c r="D15" i="8"/>
  <c r="C15" i="8"/>
  <c r="B15" i="8"/>
  <c r="J13" i="8"/>
  <c r="I13" i="8"/>
  <c r="H13" i="8"/>
  <c r="G13" i="8"/>
  <c r="F13" i="8"/>
  <c r="E13" i="8"/>
  <c r="D13" i="8"/>
  <c r="C13" i="8"/>
  <c r="B13" i="8"/>
  <c r="A359" i="13"/>
  <c r="A360" i="13"/>
  <c r="A361" i="13"/>
  <c r="A362" i="13"/>
  <c r="A356" i="13"/>
  <c r="A357" i="13"/>
  <c r="A358" i="13"/>
  <c r="A348" i="13"/>
  <c r="A349" i="13"/>
  <c r="A350" i="13"/>
  <c r="A351" i="13"/>
  <c r="A352" i="13"/>
  <c r="A353" i="13"/>
  <c r="A354" i="13"/>
  <c r="A355" i="13"/>
  <c r="A363" i="13"/>
  <c r="A364" i="13"/>
  <c r="A365" i="13"/>
  <c r="A366" i="13"/>
  <c r="A367" i="13"/>
  <c r="N344" i="13"/>
  <c r="M344" i="13"/>
  <c r="L344" i="13"/>
  <c r="K344" i="13"/>
  <c r="J344" i="13"/>
  <c r="I344" i="13"/>
  <c r="H344" i="13"/>
  <c r="G344" i="13"/>
  <c r="F344" i="13"/>
  <c r="A344" i="13"/>
  <c r="A339" i="13"/>
  <c r="A340" i="13"/>
  <c r="A341" i="13"/>
  <c r="A342" i="13"/>
  <c r="A343" i="13"/>
  <c r="A345" i="13"/>
  <c r="A346" i="13"/>
  <c r="A347" i="13"/>
  <c r="N337" i="13"/>
  <c r="M337" i="13"/>
  <c r="L337" i="13"/>
  <c r="K337" i="13"/>
  <c r="J337" i="13"/>
  <c r="I337" i="13"/>
  <c r="H337" i="13"/>
  <c r="G337" i="13"/>
  <c r="F337" i="13"/>
  <c r="A333" i="13"/>
  <c r="A334" i="13"/>
  <c r="A335" i="13"/>
  <c r="A336" i="13"/>
  <c r="A337" i="13"/>
  <c r="A338" i="13"/>
  <c r="A330" i="13"/>
  <c r="A331" i="13"/>
  <c r="A332" i="13"/>
  <c r="N327" i="13"/>
  <c r="M327" i="13"/>
  <c r="L327" i="13"/>
  <c r="K327" i="13"/>
  <c r="J327" i="13"/>
  <c r="I327" i="13"/>
  <c r="H327" i="13"/>
  <c r="G327" i="13"/>
  <c r="F327" i="13"/>
  <c r="A327" i="13"/>
  <c r="A328" i="13"/>
  <c r="A329" i="13"/>
  <c r="N323" i="13"/>
  <c r="M323" i="13"/>
  <c r="L323" i="13"/>
  <c r="K323" i="13"/>
  <c r="J323" i="13"/>
  <c r="I323" i="13"/>
  <c r="H323" i="13"/>
  <c r="G323" i="13"/>
  <c r="F323" i="13"/>
  <c r="N321" i="13"/>
  <c r="M321" i="13"/>
  <c r="L321" i="13"/>
  <c r="K321" i="13"/>
  <c r="J321" i="13"/>
  <c r="I321" i="13"/>
  <c r="H321" i="13"/>
  <c r="G321" i="13"/>
  <c r="F321" i="13"/>
  <c r="N316" i="13"/>
  <c r="M316" i="13"/>
  <c r="L316" i="13"/>
  <c r="K316" i="13"/>
  <c r="J316" i="13"/>
  <c r="I316" i="13"/>
  <c r="H316" i="13"/>
  <c r="G316" i="13"/>
  <c r="F316" i="13"/>
  <c r="N314" i="13"/>
  <c r="M314" i="13"/>
  <c r="L314" i="13"/>
  <c r="K314" i="13"/>
  <c r="J314" i="13"/>
  <c r="I314" i="13"/>
  <c r="H314" i="13"/>
  <c r="G314" i="13"/>
  <c r="F314" i="13"/>
  <c r="N312" i="13"/>
  <c r="M312" i="13"/>
  <c r="L312" i="13"/>
  <c r="K312" i="13"/>
  <c r="J312" i="13"/>
  <c r="I312" i="13"/>
  <c r="H312" i="13"/>
  <c r="G312" i="13"/>
  <c r="F312" i="13"/>
  <c r="N304" i="13"/>
  <c r="M304" i="13"/>
  <c r="L304" i="13"/>
  <c r="K304" i="13"/>
  <c r="J304" i="13"/>
  <c r="I304" i="13"/>
  <c r="H304" i="13"/>
  <c r="G304" i="13"/>
  <c r="F304" i="13"/>
  <c r="N302" i="13"/>
  <c r="M302" i="13"/>
  <c r="L302" i="13"/>
  <c r="K302" i="13"/>
  <c r="J302" i="13"/>
  <c r="I302" i="13"/>
  <c r="H302" i="13"/>
  <c r="G302" i="13"/>
  <c r="F302" i="13"/>
  <c r="N296" i="13"/>
  <c r="M296" i="13"/>
  <c r="L296" i="13"/>
  <c r="K296" i="13"/>
  <c r="J296" i="13"/>
  <c r="I296" i="13"/>
  <c r="H296" i="13"/>
  <c r="G296" i="13"/>
  <c r="F296" i="13"/>
  <c r="N294" i="13"/>
  <c r="M294" i="13"/>
  <c r="L294" i="13"/>
  <c r="K294" i="13"/>
  <c r="J294" i="13"/>
  <c r="I294" i="13"/>
  <c r="H294" i="13"/>
  <c r="G294" i="13"/>
  <c r="F294" i="13"/>
  <c r="N292" i="13"/>
  <c r="M292" i="13"/>
  <c r="L292" i="13"/>
  <c r="K292" i="13"/>
  <c r="J292" i="13"/>
  <c r="I292" i="13"/>
  <c r="H292" i="13"/>
  <c r="G292" i="13"/>
  <c r="F292" i="13"/>
  <c r="A292" i="13"/>
  <c r="A293" i="13"/>
  <c r="A294" i="13"/>
  <c r="A295" i="13"/>
  <c r="A296" i="13"/>
  <c r="A297" i="13"/>
  <c r="A298" i="13"/>
  <c r="A299" i="13"/>
  <c r="A300" i="13"/>
  <c r="A301" i="13"/>
  <c r="A302" i="13"/>
  <c r="A303" i="13"/>
  <c r="A304" i="13"/>
  <c r="A305" i="13"/>
  <c r="A306" i="13"/>
  <c r="A307" i="13"/>
  <c r="A308" i="13"/>
  <c r="A309" i="13"/>
  <c r="A310" i="13"/>
  <c r="A311" i="13"/>
  <c r="A312" i="13"/>
  <c r="A313" i="13"/>
  <c r="A314" i="13"/>
  <c r="A315" i="13"/>
  <c r="A316" i="13"/>
  <c r="A317" i="13"/>
  <c r="A318" i="13"/>
  <c r="A319" i="13"/>
  <c r="A320" i="13"/>
  <c r="A321" i="13"/>
  <c r="A322" i="13"/>
  <c r="A323" i="13"/>
  <c r="N284" i="13"/>
  <c r="M284" i="13"/>
  <c r="L284" i="13"/>
  <c r="K284" i="13"/>
  <c r="J284" i="13"/>
  <c r="I284" i="13"/>
  <c r="H284" i="13"/>
  <c r="G284" i="13"/>
  <c r="F284" i="13"/>
  <c r="N282" i="13"/>
  <c r="M282" i="13"/>
  <c r="L282" i="13"/>
  <c r="K282" i="13"/>
  <c r="J282" i="13"/>
  <c r="I282" i="13"/>
  <c r="H282" i="13"/>
  <c r="G282" i="13"/>
  <c r="F282" i="13"/>
  <c r="A276" i="13"/>
  <c r="A277" i="13"/>
  <c r="A278" i="13"/>
  <c r="A279" i="13"/>
  <c r="A280" i="13"/>
  <c r="A281" i="13"/>
  <c r="A282" i="13"/>
  <c r="A283" i="13"/>
  <c r="A284" i="13"/>
  <c r="A285" i="13"/>
  <c r="A286" i="13"/>
  <c r="A287" i="13"/>
  <c r="A288" i="13"/>
  <c r="A289" i="13"/>
  <c r="A290" i="13"/>
  <c r="N277" i="13"/>
  <c r="M277" i="13"/>
  <c r="L277" i="13"/>
  <c r="K277" i="13"/>
  <c r="J277" i="13"/>
  <c r="I277" i="13"/>
  <c r="H277" i="13"/>
  <c r="G277" i="13"/>
  <c r="F277" i="13"/>
  <c r="N275" i="13"/>
  <c r="M275" i="13"/>
  <c r="L275" i="13"/>
  <c r="K275" i="13"/>
  <c r="J275" i="13"/>
  <c r="I275" i="13"/>
  <c r="H275" i="13"/>
  <c r="G275" i="13"/>
  <c r="F275" i="13"/>
  <c r="N273" i="13"/>
  <c r="M273" i="13"/>
  <c r="L273" i="13"/>
  <c r="K273" i="13"/>
  <c r="J273" i="13"/>
  <c r="I273" i="13"/>
  <c r="H273" i="13"/>
  <c r="G273" i="13"/>
  <c r="F273" i="13"/>
  <c r="N265" i="13"/>
  <c r="M265" i="13"/>
  <c r="L265" i="13"/>
  <c r="K265" i="13"/>
  <c r="J265" i="13"/>
  <c r="I265" i="13"/>
  <c r="H265" i="13"/>
  <c r="G265" i="13"/>
  <c r="F265" i="13"/>
  <c r="N263" i="13"/>
  <c r="M263" i="13"/>
  <c r="L263" i="13"/>
  <c r="K263" i="13"/>
  <c r="J263" i="13"/>
  <c r="I263" i="13"/>
  <c r="H263" i="13"/>
  <c r="G263" i="13"/>
  <c r="F263" i="13"/>
  <c r="N257" i="13"/>
  <c r="M257" i="13"/>
  <c r="L257" i="13"/>
  <c r="K257" i="13"/>
  <c r="J257" i="13"/>
  <c r="I257" i="13"/>
  <c r="H257" i="13"/>
  <c r="G257" i="13"/>
  <c r="F257" i="13"/>
  <c r="N255" i="13"/>
  <c r="M255" i="13"/>
  <c r="L255" i="13"/>
  <c r="K255" i="13"/>
  <c r="J255" i="13"/>
  <c r="I255" i="13"/>
  <c r="H255" i="13"/>
  <c r="G255" i="13"/>
  <c r="F255" i="13"/>
  <c r="N253" i="13"/>
  <c r="M253" i="13"/>
  <c r="L253" i="13"/>
  <c r="K253" i="13"/>
  <c r="J253" i="13"/>
  <c r="I253" i="13"/>
  <c r="H253" i="13"/>
  <c r="G253" i="13"/>
  <c r="F253" i="13"/>
  <c r="A251" i="13"/>
  <c r="A252" i="13"/>
  <c r="A253" i="13"/>
  <c r="A254" i="13"/>
  <c r="A255" i="13"/>
  <c r="A256" i="13"/>
  <c r="A257" i="13"/>
  <c r="A258" i="13"/>
  <c r="A259" i="13"/>
  <c r="A260" i="13"/>
  <c r="A261" i="13"/>
  <c r="A262" i="13"/>
  <c r="A263" i="13"/>
  <c r="A264" i="13"/>
  <c r="A265" i="13"/>
  <c r="A266" i="13"/>
  <c r="A267" i="13"/>
  <c r="A268" i="13"/>
  <c r="A269" i="13"/>
  <c r="A270" i="13"/>
  <c r="A271" i="13"/>
  <c r="A272" i="13"/>
  <c r="A273" i="13"/>
  <c r="A274" i="13"/>
  <c r="A275" i="13"/>
  <c r="J142" i="31"/>
  <c r="I142" i="31"/>
  <c r="H142" i="31"/>
  <c r="G142" i="31"/>
  <c r="F142" i="31"/>
  <c r="E142" i="31"/>
  <c r="D142" i="31"/>
  <c r="C142" i="31"/>
  <c r="B142" i="31"/>
  <c r="J132" i="31"/>
  <c r="I132" i="31"/>
  <c r="H132" i="31"/>
  <c r="G132" i="31"/>
  <c r="F132" i="31"/>
  <c r="E132" i="31"/>
  <c r="D132" i="31"/>
  <c r="C132" i="31"/>
  <c r="B132" i="31"/>
  <c r="B117" i="31"/>
  <c r="J117" i="31"/>
  <c r="I117" i="31"/>
  <c r="H117" i="31"/>
  <c r="G117" i="31"/>
  <c r="F117" i="31"/>
  <c r="E117" i="31"/>
  <c r="D117" i="31"/>
  <c r="C117" i="31"/>
  <c r="J109" i="31"/>
  <c r="I109" i="31"/>
  <c r="H109" i="31"/>
  <c r="G109" i="31"/>
  <c r="F109" i="31"/>
  <c r="E109" i="31"/>
  <c r="D109" i="31"/>
  <c r="C109" i="31"/>
  <c r="B109" i="31"/>
  <c r="J107" i="31"/>
  <c r="I107" i="31"/>
  <c r="H107" i="31"/>
  <c r="G107" i="31"/>
  <c r="F107" i="31"/>
  <c r="E107" i="31"/>
  <c r="D107" i="31"/>
  <c r="C107" i="31"/>
  <c r="B107" i="31"/>
  <c r="J99" i="31"/>
  <c r="I99" i="31"/>
  <c r="H99" i="31"/>
  <c r="G99" i="31"/>
  <c r="F99" i="31"/>
  <c r="E99" i="31"/>
  <c r="D99" i="31"/>
  <c r="C99" i="31"/>
  <c r="B99" i="31"/>
  <c r="J97" i="31"/>
  <c r="I97" i="31"/>
  <c r="H97" i="31"/>
  <c r="G97" i="31"/>
  <c r="F97" i="31"/>
  <c r="E97" i="31"/>
  <c r="D97" i="31"/>
  <c r="C97" i="31"/>
  <c r="B97" i="31"/>
  <c r="J95" i="31"/>
  <c r="I95" i="31"/>
  <c r="H95" i="31"/>
  <c r="G95" i="31"/>
  <c r="F95" i="31"/>
  <c r="E95" i="31"/>
  <c r="D95" i="31"/>
  <c r="C95" i="31"/>
  <c r="B95" i="31"/>
  <c r="J83" i="31"/>
  <c r="I83" i="31"/>
  <c r="H83" i="31"/>
  <c r="G83" i="31"/>
  <c r="F83" i="31"/>
  <c r="E83" i="31"/>
  <c r="D83" i="31"/>
  <c r="C83" i="31"/>
  <c r="B83" i="31"/>
  <c r="J81" i="31"/>
  <c r="I81" i="31"/>
  <c r="H81" i="31"/>
  <c r="G81" i="31"/>
  <c r="F81" i="31"/>
  <c r="E81" i="31"/>
  <c r="D81" i="31"/>
  <c r="C81" i="31"/>
  <c r="B81" i="31"/>
  <c r="J70" i="31"/>
  <c r="I70" i="31"/>
  <c r="H70" i="31"/>
  <c r="G70" i="31"/>
  <c r="F70" i="31"/>
  <c r="E70" i="31"/>
  <c r="D70" i="31"/>
  <c r="C70" i="31"/>
  <c r="B70" i="31"/>
  <c r="J68" i="31"/>
  <c r="I68" i="31"/>
  <c r="H68" i="31"/>
  <c r="G68" i="31"/>
  <c r="F68" i="31"/>
  <c r="E68" i="31"/>
  <c r="D68" i="31"/>
  <c r="C68" i="31"/>
  <c r="B68" i="31"/>
  <c r="J66" i="31"/>
  <c r="I66" i="31"/>
  <c r="H66" i="31"/>
  <c r="G66" i="31"/>
  <c r="F66" i="31"/>
  <c r="E66" i="31"/>
  <c r="D66" i="31"/>
  <c r="C66" i="31"/>
  <c r="B66" i="31"/>
  <c r="J53" i="31"/>
  <c r="I53" i="31"/>
  <c r="H53" i="31"/>
  <c r="G53" i="31"/>
  <c r="F53" i="31"/>
  <c r="E53" i="31"/>
  <c r="D53" i="31"/>
  <c r="C53" i="31"/>
  <c r="B53" i="31"/>
  <c r="J51" i="31"/>
  <c r="I51" i="31"/>
  <c r="H51" i="31"/>
  <c r="G51" i="31"/>
  <c r="F51" i="31"/>
  <c r="E51" i="31"/>
  <c r="D51" i="31"/>
  <c r="C51" i="31"/>
  <c r="B51" i="31"/>
  <c r="J43" i="31"/>
  <c r="I43" i="31"/>
  <c r="H43" i="31"/>
  <c r="G43" i="31"/>
  <c r="F43" i="31"/>
  <c r="E43" i="31"/>
  <c r="D43" i="31"/>
  <c r="C43" i="31"/>
  <c r="B43" i="31"/>
  <c r="J41" i="31"/>
  <c r="I41" i="31"/>
  <c r="H41" i="31"/>
  <c r="G41" i="31"/>
  <c r="F41" i="31"/>
  <c r="E41" i="31"/>
  <c r="D41" i="31"/>
  <c r="C41" i="31"/>
  <c r="B41" i="31"/>
  <c r="J39" i="31"/>
  <c r="I39" i="31"/>
  <c r="H39" i="31"/>
  <c r="G39" i="31"/>
  <c r="F39" i="31"/>
  <c r="E39" i="31"/>
  <c r="D39" i="31"/>
  <c r="C39" i="31"/>
  <c r="B39" i="31"/>
  <c r="J27" i="31"/>
  <c r="I27" i="31"/>
  <c r="H27" i="31"/>
  <c r="G27" i="31"/>
  <c r="F27" i="31"/>
  <c r="E27" i="31"/>
  <c r="D27" i="31"/>
  <c r="C27" i="31"/>
  <c r="B27" i="31"/>
  <c r="J25" i="31"/>
  <c r="I25" i="31"/>
  <c r="H25" i="31"/>
  <c r="G25" i="31"/>
  <c r="F25" i="31"/>
  <c r="E25" i="31"/>
  <c r="D25" i="31"/>
  <c r="C25" i="31"/>
  <c r="B25" i="31"/>
  <c r="J14" i="31"/>
  <c r="I14" i="31"/>
  <c r="H14" i="31"/>
  <c r="G14" i="31"/>
  <c r="F14" i="31"/>
  <c r="E14" i="31"/>
  <c r="D14" i="31"/>
  <c r="C14" i="31"/>
  <c r="B14" i="31"/>
  <c r="J12" i="31"/>
  <c r="I12" i="31"/>
  <c r="H12" i="31"/>
  <c r="G12" i="31"/>
  <c r="F12" i="31"/>
  <c r="E12" i="31"/>
  <c r="D12" i="31"/>
  <c r="C12" i="31"/>
  <c r="B12" i="31"/>
  <c r="J10" i="31"/>
  <c r="I10" i="31"/>
  <c r="H10" i="31"/>
  <c r="G10" i="31"/>
  <c r="F10" i="31"/>
  <c r="E10" i="31"/>
  <c r="D10" i="31"/>
  <c r="C10" i="31"/>
  <c r="B10" i="31"/>
  <c r="N434" i="13"/>
  <c r="M434" i="13"/>
  <c r="L434" i="13"/>
  <c r="K434" i="13"/>
  <c r="J434" i="13"/>
  <c r="I434" i="13"/>
  <c r="H434" i="13"/>
  <c r="G434" i="13"/>
  <c r="F434" i="13"/>
  <c r="N432" i="13"/>
  <c r="M432" i="13"/>
  <c r="L432" i="13"/>
  <c r="K432" i="13"/>
  <c r="J432" i="13"/>
  <c r="I432" i="13"/>
  <c r="H432" i="13"/>
  <c r="G432" i="13"/>
  <c r="F432" i="13"/>
  <c r="N430" i="13"/>
  <c r="M430" i="13"/>
  <c r="L430" i="13"/>
  <c r="K430" i="13"/>
  <c r="J430" i="13"/>
  <c r="I430" i="13"/>
  <c r="H430" i="13"/>
  <c r="G430" i="13"/>
  <c r="F430" i="13"/>
  <c r="A430" i="13"/>
  <c r="A431" i="13"/>
  <c r="A432" i="13"/>
  <c r="A433" i="13"/>
  <c r="A434" i="13"/>
  <c r="A435" i="13"/>
  <c r="A436" i="13"/>
  <c r="N424" i="13"/>
  <c r="M424" i="13"/>
  <c r="L424" i="13"/>
  <c r="K424" i="13"/>
  <c r="J424" i="13"/>
  <c r="I424" i="13"/>
  <c r="H424" i="13"/>
  <c r="G424" i="13"/>
  <c r="F424" i="13"/>
  <c r="N422" i="13"/>
  <c r="M422" i="13"/>
  <c r="L422" i="13"/>
  <c r="K422" i="13"/>
  <c r="J422" i="13"/>
  <c r="I422" i="13"/>
  <c r="H422" i="13"/>
  <c r="G422" i="13"/>
  <c r="F422" i="13"/>
  <c r="A419" i="13"/>
  <c r="A420" i="13"/>
  <c r="A421" i="13"/>
  <c r="A422" i="13"/>
  <c r="A423" i="13"/>
  <c r="A424" i="13"/>
  <c r="A425" i="13"/>
  <c r="A426" i="13"/>
  <c r="A427" i="13"/>
  <c r="N417" i="13"/>
  <c r="M417" i="13"/>
  <c r="L417" i="13"/>
  <c r="K417" i="13"/>
  <c r="J417" i="13"/>
  <c r="I417" i="13"/>
  <c r="H417" i="13"/>
  <c r="G417" i="13"/>
  <c r="F417" i="13"/>
  <c r="N415" i="13"/>
  <c r="M415" i="13"/>
  <c r="L415" i="13"/>
  <c r="K415" i="13"/>
  <c r="J415" i="13"/>
  <c r="I415" i="13"/>
  <c r="H415" i="13"/>
  <c r="G415" i="13"/>
  <c r="F415" i="13"/>
  <c r="N413" i="13"/>
  <c r="M413" i="13"/>
  <c r="L413" i="13"/>
  <c r="K413" i="13"/>
  <c r="J413" i="13"/>
  <c r="I413" i="13"/>
  <c r="H413" i="13"/>
  <c r="G413" i="13"/>
  <c r="F413" i="13"/>
  <c r="A408" i="13"/>
  <c r="A409" i="13"/>
  <c r="A410" i="13"/>
  <c r="A411" i="13"/>
  <c r="A412" i="13"/>
  <c r="A413" i="13"/>
  <c r="A414" i="13"/>
  <c r="A415" i="13"/>
  <c r="A416" i="13"/>
  <c r="A417" i="13"/>
  <c r="A418" i="13"/>
  <c r="N409" i="13"/>
  <c r="M409" i="13"/>
  <c r="L409" i="13"/>
  <c r="K409" i="13"/>
  <c r="J409" i="13"/>
  <c r="I409" i="13"/>
  <c r="H409" i="13"/>
  <c r="G409" i="13"/>
  <c r="F409" i="13"/>
  <c r="N405" i="13"/>
  <c r="M405" i="13"/>
  <c r="L405" i="13"/>
  <c r="K405" i="13"/>
  <c r="J405" i="13"/>
  <c r="I405" i="13"/>
  <c r="H405" i="13"/>
  <c r="G405" i="13"/>
  <c r="F405" i="13"/>
  <c r="N407" i="13"/>
  <c r="M407" i="13"/>
  <c r="L407" i="13"/>
  <c r="K407" i="13"/>
  <c r="J407" i="13"/>
  <c r="I407" i="13"/>
  <c r="H407" i="13"/>
  <c r="G407" i="13"/>
  <c r="F407" i="13"/>
  <c r="A403" i="13"/>
  <c r="A404" i="13"/>
  <c r="A405" i="13"/>
  <c r="A406" i="13"/>
  <c r="A407" i="13"/>
  <c r="N398" i="13"/>
  <c r="M398" i="13"/>
  <c r="L398" i="13"/>
  <c r="K398" i="13"/>
  <c r="J398" i="13"/>
  <c r="I398" i="13"/>
  <c r="H398" i="13"/>
  <c r="G398" i="13"/>
  <c r="F398" i="13"/>
  <c r="N396" i="13"/>
  <c r="M396" i="13"/>
  <c r="L396" i="13"/>
  <c r="K396" i="13"/>
  <c r="J396" i="13"/>
  <c r="I396" i="13"/>
  <c r="H396" i="13"/>
  <c r="G396" i="13"/>
  <c r="F396" i="13"/>
  <c r="N394" i="13"/>
  <c r="M394" i="13"/>
  <c r="L394" i="13"/>
  <c r="K394" i="13"/>
  <c r="J394" i="13"/>
  <c r="I394" i="13"/>
  <c r="H394" i="13"/>
  <c r="G394" i="13"/>
  <c r="F394" i="13"/>
  <c r="A389" i="13"/>
  <c r="A390" i="13"/>
  <c r="A391" i="13"/>
  <c r="A392" i="13"/>
  <c r="A393" i="13"/>
  <c r="A394" i="13"/>
  <c r="A395" i="13"/>
  <c r="A396" i="13"/>
  <c r="A397" i="13"/>
  <c r="A398" i="13"/>
  <c r="A399" i="13"/>
  <c r="A400" i="13"/>
  <c r="N388" i="13"/>
  <c r="M388" i="13"/>
  <c r="L388" i="13"/>
  <c r="K388" i="13"/>
  <c r="J388" i="13"/>
  <c r="I388" i="13"/>
  <c r="H388" i="13"/>
  <c r="G388" i="13"/>
  <c r="F388" i="13"/>
  <c r="N386" i="13"/>
  <c r="M386" i="13"/>
  <c r="L386" i="13"/>
  <c r="K386" i="13"/>
  <c r="J386" i="13"/>
  <c r="I386" i="13"/>
  <c r="H386" i="13"/>
  <c r="G386" i="13"/>
  <c r="F386" i="13"/>
  <c r="A381" i="13"/>
  <c r="A382" i="13"/>
  <c r="A383" i="13"/>
  <c r="A384" i="13"/>
  <c r="A385" i="13"/>
  <c r="A386" i="13"/>
  <c r="A387" i="13"/>
  <c r="A388" i="13"/>
  <c r="N381" i="13"/>
  <c r="M381" i="13"/>
  <c r="L381" i="13"/>
  <c r="K381" i="13"/>
  <c r="J381" i="13"/>
  <c r="I381" i="13"/>
  <c r="H381" i="13"/>
  <c r="G381" i="13"/>
  <c r="F381" i="13"/>
  <c r="N379" i="13"/>
  <c r="M379" i="13"/>
  <c r="L379" i="13"/>
  <c r="K379" i="13"/>
  <c r="J379" i="13"/>
  <c r="I379" i="13"/>
  <c r="H379" i="13"/>
  <c r="G379" i="13"/>
  <c r="F379" i="13"/>
  <c r="N377" i="13"/>
  <c r="M377" i="13"/>
  <c r="L377" i="13"/>
  <c r="K377" i="13"/>
  <c r="J377" i="13"/>
  <c r="I377" i="13"/>
  <c r="H377" i="13"/>
  <c r="G377" i="13"/>
  <c r="F377" i="13"/>
  <c r="A379" i="13"/>
  <c r="A377" i="13"/>
  <c r="F373" i="13"/>
  <c r="N373" i="13"/>
  <c r="M373" i="13"/>
  <c r="L373" i="13"/>
  <c r="K373" i="13"/>
  <c r="J373" i="13"/>
  <c r="I373" i="13"/>
  <c r="H373" i="13"/>
  <c r="G373" i="13"/>
  <c r="N371" i="13"/>
  <c r="M371" i="13"/>
  <c r="L371" i="13"/>
  <c r="K371" i="13"/>
  <c r="J371" i="13"/>
  <c r="I371" i="13"/>
  <c r="H371" i="13"/>
  <c r="G371" i="13"/>
  <c r="F371" i="13"/>
  <c r="N369" i="13"/>
  <c r="M369" i="13"/>
  <c r="L369" i="13"/>
  <c r="K369" i="13"/>
  <c r="J369" i="13"/>
  <c r="I369" i="13"/>
  <c r="H369" i="13"/>
  <c r="G369" i="13"/>
  <c r="F369" i="13"/>
  <c r="A370" i="13"/>
  <c r="A371" i="13"/>
  <c r="A372" i="13"/>
  <c r="A373" i="13"/>
  <c r="A374" i="13"/>
  <c r="A369" i="13"/>
  <c r="J97" i="30"/>
  <c r="I97" i="30"/>
  <c r="H97" i="30"/>
  <c r="G97" i="30"/>
  <c r="F97" i="30"/>
  <c r="E97" i="30"/>
  <c r="D97" i="30"/>
  <c r="C97" i="30"/>
  <c r="B97" i="30"/>
  <c r="J95" i="30"/>
  <c r="I95" i="30"/>
  <c r="H95" i="30"/>
  <c r="G95" i="30"/>
  <c r="F95" i="30"/>
  <c r="E95" i="30"/>
  <c r="D95" i="30"/>
  <c r="C95" i="30"/>
  <c r="B95" i="30"/>
  <c r="J93" i="30"/>
  <c r="I93" i="30"/>
  <c r="H93" i="30"/>
  <c r="G93" i="30"/>
  <c r="F93" i="30"/>
  <c r="E93" i="30"/>
  <c r="D93" i="30"/>
  <c r="C93" i="30"/>
  <c r="B93" i="30"/>
  <c r="J83" i="30"/>
  <c r="I83" i="30"/>
  <c r="H83" i="30"/>
  <c r="G83" i="30"/>
  <c r="F83" i="30"/>
  <c r="E83" i="30"/>
  <c r="D83" i="30"/>
  <c r="C83" i="30"/>
  <c r="B83" i="30"/>
  <c r="J81" i="30"/>
  <c r="I81" i="30"/>
  <c r="H81" i="30"/>
  <c r="G81" i="30"/>
  <c r="F81" i="30"/>
  <c r="E81" i="30"/>
  <c r="D81" i="30"/>
  <c r="C81" i="30"/>
  <c r="B81" i="30"/>
  <c r="J73" i="30"/>
  <c r="I73" i="30"/>
  <c r="H73" i="30"/>
  <c r="G73" i="30"/>
  <c r="F73" i="30"/>
  <c r="E73" i="30"/>
  <c r="D73" i="30"/>
  <c r="C73" i="30"/>
  <c r="B73" i="30"/>
  <c r="J71" i="30"/>
  <c r="I71" i="30"/>
  <c r="H71" i="30"/>
  <c r="G71" i="30"/>
  <c r="F71" i="30"/>
  <c r="E71" i="30"/>
  <c r="D71" i="30"/>
  <c r="C71" i="30"/>
  <c r="B71" i="30"/>
  <c r="J69" i="30"/>
  <c r="I69" i="30"/>
  <c r="H69" i="30"/>
  <c r="G69" i="30"/>
  <c r="F69" i="30"/>
  <c r="E69" i="30"/>
  <c r="D69" i="30"/>
  <c r="C69" i="30"/>
  <c r="B69" i="30"/>
  <c r="J63" i="30"/>
  <c r="I63" i="30"/>
  <c r="H63" i="30"/>
  <c r="G63" i="30"/>
  <c r="F63" i="30"/>
  <c r="E63" i="30"/>
  <c r="D63" i="30"/>
  <c r="C63" i="30"/>
  <c r="B63" i="30"/>
  <c r="J61" i="30"/>
  <c r="I61" i="30"/>
  <c r="H61" i="30"/>
  <c r="G61" i="30"/>
  <c r="F61" i="30"/>
  <c r="E61" i="30"/>
  <c r="D61" i="30"/>
  <c r="C61" i="30"/>
  <c r="B61" i="30"/>
  <c r="J59" i="30"/>
  <c r="I59" i="30"/>
  <c r="H59" i="30"/>
  <c r="G59" i="30"/>
  <c r="F59" i="30"/>
  <c r="E59" i="30"/>
  <c r="D59" i="30"/>
  <c r="C59" i="30"/>
  <c r="B59" i="30"/>
  <c r="J47" i="30"/>
  <c r="I47" i="30"/>
  <c r="H47" i="30"/>
  <c r="G47" i="30"/>
  <c r="F47" i="30"/>
  <c r="E47" i="30"/>
  <c r="D47" i="30"/>
  <c r="C47" i="30"/>
  <c r="B47" i="30"/>
  <c r="J45" i="30"/>
  <c r="I45" i="30"/>
  <c r="H45" i="30"/>
  <c r="G45" i="30"/>
  <c r="F45" i="30"/>
  <c r="E45" i="30"/>
  <c r="D45" i="30"/>
  <c r="C45" i="30"/>
  <c r="B45" i="30"/>
  <c r="J43" i="30"/>
  <c r="I43" i="30"/>
  <c r="H43" i="30"/>
  <c r="G43" i="30"/>
  <c r="F43" i="30"/>
  <c r="E43" i="30"/>
  <c r="D43" i="30"/>
  <c r="C43" i="30"/>
  <c r="B43" i="30"/>
  <c r="J33" i="30"/>
  <c r="I33" i="30"/>
  <c r="H33" i="30"/>
  <c r="G33" i="30"/>
  <c r="F33" i="30"/>
  <c r="E33" i="30"/>
  <c r="D33" i="30"/>
  <c r="C33" i="30"/>
  <c r="B33" i="30"/>
  <c r="J31" i="30"/>
  <c r="I31" i="30"/>
  <c r="H31" i="30"/>
  <c r="G31" i="30"/>
  <c r="F31" i="30"/>
  <c r="E31" i="30"/>
  <c r="D31" i="30"/>
  <c r="C31" i="30"/>
  <c r="B31" i="30"/>
  <c r="J23" i="30"/>
  <c r="I23" i="30"/>
  <c r="H23" i="30"/>
  <c r="G23" i="30"/>
  <c r="F23" i="30"/>
  <c r="E23" i="30"/>
  <c r="D23" i="30"/>
  <c r="C23" i="30"/>
  <c r="B23" i="30"/>
  <c r="J21" i="30"/>
  <c r="I21" i="30"/>
  <c r="H21" i="30"/>
  <c r="G21" i="30"/>
  <c r="F21" i="30"/>
  <c r="E21" i="30"/>
  <c r="D21" i="30"/>
  <c r="C21" i="30"/>
  <c r="B21" i="30"/>
  <c r="J19" i="30"/>
  <c r="I19" i="30"/>
  <c r="H19" i="30"/>
  <c r="G19" i="30"/>
  <c r="F19" i="30"/>
  <c r="E19" i="30"/>
  <c r="D19" i="30"/>
  <c r="C19" i="30"/>
  <c r="B19" i="30"/>
  <c r="J13" i="30"/>
  <c r="I13" i="30"/>
  <c r="H13" i="30"/>
  <c r="G13" i="30"/>
  <c r="F13" i="30"/>
  <c r="E13" i="30"/>
  <c r="D13" i="30"/>
  <c r="C13" i="30"/>
  <c r="B13" i="30"/>
  <c r="J11" i="30"/>
  <c r="I11" i="30"/>
  <c r="H11" i="30"/>
  <c r="G11" i="30"/>
  <c r="F11" i="30"/>
  <c r="E11" i="30"/>
  <c r="D11" i="30"/>
  <c r="C11" i="30"/>
  <c r="B11" i="30"/>
  <c r="J9" i="30"/>
  <c r="I9" i="30"/>
  <c r="H9" i="30"/>
  <c r="G9" i="30"/>
  <c r="F9" i="30"/>
  <c r="E9" i="30"/>
  <c r="D9" i="30"/>
  <c r="C9" i="30"/>
  <c r="B9" i="30"/>
  <c r="F3" i="27"/>
  <c r="F4" i="27"/>
  <c r="F5" i="27"/>
  <c r="F6" i="27"/>
  <c r="F7" i="27"/>
  <c r="F8" i="27"/>
  <c r="F9" i="27"/>
  <c r="F10" i="27"/>
  <c r="F11" i="27"/>
  <c r="F12" i="27"/>
  <c r="F13" i="27"/>
  <c r="F14" i="27"/>
  <c r="F15" i="27"/>
  <c r="F16" i="27"/>
  <c r="F17" i="27"/>
  <c r="F18" i="27"/>
  <c r="F19" i="27"/>
  <c r="F20" i="27"/>
  <c r="F21" i="27"/>
  <c r="F22" i="27"/>
  <c r="F23" i="27"/>
  <c r="F24" i="27"/>
  <c r="F25" i="27"/>
  <c r="F26" i="27"/>
  <c r="F27" i="27"/>
  <c r="F28" i="27"/>
  <c r="F29" i="27"/>
  <c r="F30" i="27"/>
  <c r="F31" i="27"/>
  <c r="F32" i="27"/>
  <c r="F33" i="27"/>
  <c r="F34" i="27"/>
  <c r="F35" i="27"/>
  <c r="F36" i="27"/>
  <c r="F37" i="27"/>
  <c r="F38" i="27"/>
  <c r="F39" i="27"/>
  <c r="F40" i="27"/>
  <c r="F41" i="27"/>
  <c r="F42" i="27"/>
  <c r="F43" i="27"/>
  <c r="F44" i="27"/>
  <c r="F45" i="27"/>
  <c r="F46" i="27"/>
  <c r="F47" i="27"/>
  <c r="F48" i="27"/>
  <c r="F49" i="27"/>
  <c r="F50" i="27"/>
  <c r="F51" i="27"/>
  <c r="F52" i="27"/>
  <c r="F53" i="27"/>
  <c r="F54" i="27"/>
  <c r="F55" i="27"/>
  <c r="F56" i="27"/>
  <c r="F57" i="27"/>
  <c r="F58" i="27"/>
  <c r="F59" i="27"/>
  <c r="F60" i="27"/>
  <c r="F61" i="27"/>
  <c r="F62" i="27"/>
  <c r="F63" i="27"/>
  <c r="F64" i="27"/>
  <c r="F65" i="27"/>
  <c r="F66" i="27"/>
  <c r="F67" i="27"/>
  <c r="F68" i="27"/>
  <c r="F69" i="27"/>
  <c r="F70" i="27"/>
  <c r="F71" i="27"/>
  <c r="F72" i="27"/>
  <c r="F73" i="27"/>
  <c r="F74" i="27"/>
  <c r="F75" i="27"/>
  <c r="F76" i="27"/>
  <c r="F77" i="27"/>
  <c r="F78" i="27"/>
  <c r="F79" i="27"/>
  <c r="F80" i="27"/>
  <c r="F81" i="27"/>
  <c r="F82" i="27"/>
  <c r="F83" i="27"/>
  <c r="F84" i="27"/>
  <c r="F85" i="27"/>
  <c r="F86" i="27"/>
  <c r="F87" i="27"/>
  <c r="F88" i="27"/>
  <c r="F89" i="27"/>
  <c r="F90" i="27"/>
  <c r="F91" i="27"/>
  <c r="F92" i="27"/>
  <c r="F93" i="27"/>
  <c r="F94" i="27"/>
  <c r="F95" i="27"/>
  <c r="F96" i="27"/>
  <c r="F97" i="27"/>
  <c r="F98" i="27"/>
  <c r="F99" i="27"/>
  <c r="F100" i="27"/>
  <c r="F2" i="27"/>
  <c r="D36" i="18"/>
  <c r="A388" i="24"/>
  <c r="A389" i="24"/>
  <c r="A387" i="24"/>
  <c r="A385" i="24"/>
  <c r="A386" i="24"/>
  <c r="A384" i="24"/>
  <c r="A359" i="24"/>
  <c r="A360" i="24"/>
  <c r="A361" i="24"/>
  <c r="A362" i="24"/>
  <c r="A363" i="24"/>
  <c r="A364" i="24"/>
  <c r="A365" i="24"/>
  <c r="A366" i="24"/>
  <c r="A367" i="24"/>
  <c r="A368" i="24"/>
  <c r="A369" i="24"/>
  <c r="A370" i="24"/>
  <c r="A371" i="24"/>
  <c r="A372" i="24"/>
  <c r="A373" i="24"/>
  <c r="A374" i="24"/>
  <c r="A375" i="24"/>
  <c r="A376" i="24"/>
  <c r="A377" i="24"/>
  <c r="A378" i="24"/>
  <c r="A379" i="24"/>
  <c r="A380" i="24"/>
  <c r="A381" i="24"/>
  <c r="A382" i="24"/>
  <c r="A383" i="24"/>
  <c r="A335" i="24"/>
  <c r="A336" i="24"/>
  <c r="A337" i="24"/>
  <c r="A338" i="24"/>
  <c r="A339" i="24"/>
  <c r="A340" i="24"/>
  <c r="A341" i="24"/>
  <c r="A342" i="24"/>
  <c r="A343" i="24"/>
  <c r="A344" i="24"/>
  <c r="A345" i="24"/>
  <c r="A346" i="24"/>
  <c r="A347" i="24"/>
  <c r="A348" i="24"/>
  <c r="A349" i="24"/>
  <c r="A350" i="24"/>
  <c r="A351" i="24"/>
  <c r="A352" i="24"/>
  <c r="A353" i="24"/>
  <c r="A354" i="24"/>
  <c r="A355" i="24"/>
  <c r="A356" i="24"/>
  <c r="A357" i="24"/>
  <c r="A358" i="24"/>
  <c r="A334" i="24"/>
  <c r="A308" i="24"/>
  <c r="A309" i="24"/>
  <c r="A310" i="24"/>
  <c r="A311" i="24"/>
  <c r="A312" i="24"/>
  <c r="A313" i="24"/>
  <c r="A314" i="24"/>
  <c r="A315" i="24"/>
  <c r="A316" i="24"/>
  <c r="A317" i="24"/>
  <c r="A318" i="24"/>
  <c r="A319" i="24"/>
  <c r="A320" i="24"/>
  <c r="A321" i="24"/>
  <c r="A322" i="24"/>
  <c r="A323" i="24"/>
  <c r="A324" i="24"/>
  <c r="A325" i="24"/>
  <c r="A326" i="24"/>
  <c r="A327" i="24"/>
  <c r="A328" i="24"/>
  <c r="A329" i="24"/>
  <c r="A330" i="24"/>
  <c r="A331" i="24"/>
  <c r="A332" i="24"/>
  <c r="A333" i="24"/>
  <c r="A307" i="24"/>
  <c r="G317" i="24"/>
  <c r="H317" i="24" s="1"/>
  <c r="I317" i="24" s="1"/>
  <c r="J317" i="24" s="1"/>
  <c r="K317" i="24" s="1"/>
  <c r="L317" i="24" s="1"/>
  <c r="M317" i="24" s="1"/>
  <c r="A281" i="24"/>
  <c r="A282" i="24"/>
  <c r="A283" i="24"/>
  <c r="A284" i="24"/>
  <c r="A285" i="24"/>
  <c r="A286" i="24"/>
  <c r="A287" i="24"/>
  <c r="A288" i="24"/>
  <c r="A289" i="24"/>
  <c r="A290" i="24"/>
  <c r="A291" i="24"/>
  <c r="A292" i="24"/>
  <c r="A293" i="24"/>
  <c r="A294" i="24"/>
  <c r="A295" i="24"/>
  <c r="A296" i="24"/>
  <c r="A297" i="24"/>
  <c r="A298" i="24"/>
  <c r="A299" i="24"/>
  <c r="A300" i="24"/>
  <c r="A301" i="24"/>
  <c r="A302" i="24"/>
  <c r="A303" i="24"/>
  <c r="A304" i="24"/>
  <c r="A305" i="24"/>
  <c r="A306" i="24"/>
  <c r="A280" i="24"/>
  <c r="A255" i="24"/>
  <c r="A256" i="24"/>
  <c r="A257" i="24"/>
  <c r="A258" i="24"/>
  <c r="A259" i="24"/>
  <c r="A260" i="24"/>
  <c r="A261" i="24"/>
  <c r="A262" i="24"/>
  <c r="A263" i="24"/>
  <c r="A264" i="24"/>
  <c r="A265" i="24"/>
  <c r="A266" i="24"/>
  <c r="A267" i="24"/>
  <c r="A268" i="24"/>
  <c r="A269" i="24"/>
  <c r="A270" i="24"/>
  <c r="A271" i="24"/>
  <c r="A272" i="24"/>
  <c r="A273" i="24"/>
  <c r="A274" i="24"/>
  <c r="A275" i="24"/>
  <c r="A276" i="24"/>
  <c r="A277" i="24"/>
  <c r="A278" i="24"/>
  <c r="A279" i="24"/>
  <c r="A254" i="24"/>
  <c r="A229" i="24"/>
  <c r="A230" i="24"/>
  <c r="A231" i="24"/>
  <c r="A232" i="24"/>
  <c r="A233" i="24"/>
  <c r="A234" i="24"/>
  <c r="A235" i="24"/>
  <c r="A236" i="24"/>
  <c r="A237" i="24"/>
  <c r="A238" i="24"/>
  <c r="A239" i="24"/>
  <c r="A240" i="24"/>
  <c r="A241" i="24"/>
  <c r="A242" i="24"/>
  <c r="A243" i="24"/>
  <c r="A244" i="24"/>
  <c r="A245" i="24"/>
  <c r="A246" i="24"/>
  <c r="A247" i="24"/>
  <c r="A248" i="24"/>
  <c r="A249" i="24"/>
  <c r="A250" i="24"/>
  <c r="A251" i="24"/>
  <c r="A252" i="24"/>
  <c r="A253" i="24"/>
  <c r="A228" i="24"/>
  <c r="A193" i="24"/>
  <c r="A194" i="24"/>
  <c r="A195" i="24"/>
  <c r="A196" i="24"/>
  <c r="A197" i="24"/>
  <c r="A198" i="24"/>
  <c r="A199" i="24"/>
  <c r="A200" i="24"/>
  <c r="A201" i="24"/>
  <c r="A202" i="24"/>
  <c r="A203" i="24"/>
  <c r="A204" i="24"/>
  <c r="A205" i="24"/>
  <c r="A206" i="24"/>
  <c r="A207" i="24"/>
  <c r="A208" i="24"/>
  <c r="A209" i="24"/>
  <c r="A210" i="24"/>
  <c r="A211" i="24"/>
  <c r="A212" i="24"/>
  <c r="A213" i="24"/>
  <c r="A214" i="24"/>
  <c r="A215" i="24"/>
  <c r="A216" i="24"/>
  <c r="A217" i="24"/>
  <c r="A218" i="24"/>
  <c r="A219" i="24"/>
  <c r="A220" i="24"/>
  <c r="A221" i="24"/>
  <c r="A222" i="24"/>
  <c r="A223" i="24"/>
  <c r="A224" i="24"/>
  <c r="A225" i="24"/>
  <c r="A226" i="24"/>
  <c r="A227" i="24"/>
  <c r="A192" i="24"/>
  <c r="A178" i="24"/>
  <c r="A179" i="24"/>
  <c r="A180" i="24"/>
  <c r="A181" i="24"/>
  <c r="A182" i="24"/>
  <c r="A183" i="24"/>
  <c r="A184" i="24"/>
  <c r="A185" i="24"/>
  <c r="A186" i="24"/>
  <c r="A187" i="24"/>
  <c r="A188" i="24"/>
  <c r="A189" i="24"/>
  <c r="A190" i="24"/>
  <c r="A191" i="24"/>
  <c r="A177" i="24"/>
  <c r="A156" i="24" l="1"/>
  <c r="A157" i="24"/>
  <c r="A158" i="24"/>
  <c r="A159" i="24"/>
  <c r="A160" i="24"/>
  <c r="A161" i="24"/>
  <c r="A162" i="24"/>
  <c r="A163" i="24"/>
  <c r="A164" i="24"/>
  <c r="A165" i="24"/>
  <c r="A166" i="24"/>
  <c r="A167" i="24"/>
  <c r="A168" i="24"/>
  <c r="A169" i="24"/>
  <c r="A170" i="24"/>
  <c r="A171" i="24"/>
  <c r="A172" i="24"/>
  <c r="A173" i="24"/>
  <c r="A174" i="24"/>
  <c r="A175" i="24"/>
  <c r="A176" i="24"/>
  <c r="A155" i="24"/>
  <c r="A144" i="24"/>
  <c r="A145" i="24"/>
  <c r="A146" i="24"/>
  <c r="A147" i="24"/>
  <c r="A148" i="24"/>
  <c r="A149" i="24"/>
  <c r="A150" i="24"/>
  <c r="A151" i="24"/>
  <c r="A152" i="24"/>
  <c r="A153" i="24"/>
  <c r="A154" i="24"/>
  <c r="A143" i="24"/>
  <c r="A127" i="24"/>
  <c r="A128" i="24"/>
  <c r="A129" i="24"/>
  <c r="A130" i="24"/>
  <c r="A131" i="24"/>
  <c r="A132" i="24"/>
  <c r="A133" i="24"/>
  <c r="A134" i="24"/>
  <c r="A135" i="24"/>
  <c r="A136" i="24"/>
  <c r="A137" i="24"/>
  <c r="A138" i="24"/>
  <c r="A139" i="24"/>
  <c r="A140" i="24"/>
  <c r="A141" i="24"/>
  <c r="A142" i="24"/>
  <c r="A126" i="24"/>
  <c r="A87" i="24"/>
  <c r="A88" i="24"/>
  <c r="A89" i="24"/>
  <c r="A90" i="24"/>
  <c r="A91" i="24"/>
  <c r="A92" i="24"/>
  <c r="A93" i="24"/>
  <c r="A94" i="24"/>
  <c r="A95" i="24"/>
  <c r="A96" i="24"/>
  <c r="A97" i="24"/>
  <c r="A98" i="24"/>
  <c r="A99" i="24"/>
  <c r="A100" i="24"/>
  <c r="A101" i="24"/>
  <c r="A102" i="24"/>
  <c r="A103" i="24"/>
  <c r="A104" i="24"/>
  <c r="A105" i="24"/>
  <c r="A106" i="24"/>
  <c r="A107" i="24"/>
  <c r="A108" i="24"/>
  <c r="A109" i="24"/>
  <c r="A110" i="24"/>
  <c r="A111" i="24"/>
  <c r="A112" i="24"/>
  <c r="A113" i="24"/>
  <c r="A114" i="24"/>
  <c r="A115" i="24"/>
  <c r="A116" i="24"/>
  <c r="A117" i="24"/>
  <c r="A118" i="24"/>
  <c r="A119" i="24"/>
  <c r="A120" i="24"/>
  <c r="A121" i="24"/>
  <c r="A122" i="24"/>
  <c r="A123" i="24"/>
  <c r="A124" i="24"/>
  <c r="A125" i="24"/>
  <c r="A86" i="24"/>
  <c r="A46" i="24"/>
  <c r="A47" i="24"/>
  <c r="A48" i="24"/>
  <c r="A49" i="24"/>
  <c r="A50" i="24"/>
  <c r="A51" i="24"/>
  <c r="A52" i="24"/>
  <c r="A53" i="24"/>
  <c r="A54" i="24"/>
  <c r="A55" i="24"/>
  <c r="A56" i="24"/>
  <c r="A57" i="24"/>
  <c r="A58" i="24"/>
  <c r="A59" i="24"/>
  <c r="A60" i="24"/>
  <c r="A61" i="24"/>
  <c r="A62" i="24"/>
  <c r="A63" i="24"/>
  <c r="A64" i="24"/>
  <c r="A65" i="24"/>
  <c r="A66" i="24"/>
  <c r="A67" i="24"/>
  <c r="A68" i="24"/>
  <c r="A69" i="24"/>
  <c r="A70" i="24"/>
  <c r="A71" i="24"/>
  <c r="A72" i="24"/>
  <c r="A73" i="24"/>
  <c r="A74" i="24"/>
  <c r="A75" i="24"/>
  <c r="A76" i="24"/>
  <c r="A77" i="24"/>
  <c r="A78" i="24"/>
  <c r="A79" i="24"/>
  <c r="A80" i="24"/>
  <c r="A81" i="24"/>
  <c r="A82" i="24"/>
  <c r="A83" i="24"/>
  <c r="A84" i="24"/>
  <c r="A85" i="24"/>
  <c r="A45" i="24"/>
  <c r="A44" i="24"/>
  <c r="A25" i="24"/>
  <c r="A26" i="24"/>
  <c r="A27" i="24"/>
  <c r="A28" i="24"/>
  <c r="A29" i="24"/>
  <c r="A30" i="24"/>
  <c r="A31" i="24"/>
  <c r="A32" i="24"/>
  <c r="A33" i="24"/>
  <c r="A34" i="24"/>
  <c r="A35" i="24"/>
  <c r="A36" i="24"/>
  <c r="A37" i="24"/>
  <c r="A38" i="24"/>
  <c r="A39" i="24"/>
  <c r="A40" i="24"/>
  <c r="A41" i="24"/>
  <c r="A42" i="24"/>
  <c r="A43" i="24"/>
  <c r="A24" i="24"/>
  <c r="A23" i="24"/>
  <c r="A3" i="24"/>
  <c r="A4" i="24"/>
  <c r="A5" i="24"/>
  <c r="A6" i="24"/>
  <c r="A7" i="24"/>
  <c r="A8" i="24"/>
  <c r="A9" i="24"/>
  <c r="A10" i="24"/>
  <c r="A11" i="24"/>
  <c r="A12" i="24"/>
  <c r="A13" i="24"/>
  <c r="A14" i="24"/>
  <c r="A15" i="24"/>
  <c r="A16" i="24"/>
  <c r="A17" i="24"/>
  <c r="A18" i="24"/>
  <c r="A19" i="24"/>
  <c r="A20" i="24"/>
  <c r="A21" i="24"/>
  <c r="A22" i="24"/>
  <c r="A2" i="24"/>
  <c r="A428" i="13"/>
  <c r="A402" i="13"/>
  <c r="A401" i="13"/>
  <c r="A248" i="13"/>
  <c r="A249" i="13"/>
  <c r="A250" i="13"/>
  <c r="A170" i="13"/>
  <c r="A168" i="13"/>
  <c r="A169" i="13"/>
  <c r="A135" i="13"/>
  <c r="A134" i="13"/>
  <c r="A133" i="13"/>
  <c r="A81" i="13"/>
  <c r="A72" i="13"/>
  <c r="A71" i="13"/>
  <c r="A70" i="13"/>
  <c r="A69" i="13"/>
  <c r="A46" i="13"/>
  <c r="A45" i="13"/>
  <c r="A14" i="13"/>
  <c r="A2" i="13"/>
  <c r="A3" i="13"/>
  <c r="A4" i="13"/>
  <c r="A5" i="13"/>
  <c r="G4" i="22" a="1"/>
  <c r="G4" i="22" s="1"/>
  <c r="G3" i="22" a="1"/>
  <c r="G3" i="22" s="1"/>
  <c r="G5" i="22" a="1"/>
  <c r="G5" i="22" s="1"/>
  <c r="G6" i="22" a="1"/>
  <c r="G6" i="22" s="1"/>
  <c r="G7" i="22" a="1"/>
  <c r="G7" i="22" s="1"/>
  <c r="G8" i="22" a="1"/>
  <c r="G8" i="22" s="1"/>
  <c r="G9" i="22" a="1"/>
  <c r="G9" i="22" s="1"/>
  <c r="G10" i="22" a="1"/>
  <c r="G10" i="22" s="1"/>
  <c r="G11" i="22" a="1"/>
  <c r="G11" i="22" s="1"/>
  <c r="G12" i="22" a="1"/>
  <c r="G12" i="22" s="1"/>
  <c r="G13" i="22" a="1"/>
  <c r="G13" i="22" s="1"/>
  <c r="G14" i="22" a="1"/>
  <c r="G14" i="22" s="1"/>
  <c r="G15" i="22" a="1"/>
  <c r="G15" i="22" s="1"/>
  <c r="G16" i="22" a="1"/>
  <c r="G16" i="22" s="1"/>
  <c r="G17" i="22" a="1"/>
  <c r="G17" i="22" s="1"/>
  <c r="G18" i="22" a="1"/>
  <c r="G18" i="22" s="1"/>
  <c r="G19" i="22" a="1"/>
  <c r="G19" i="22" s="1"/>
  <c r="G20" i="22" a="1"/>
  <c r="G20" i="22" s="1"/>
  <c r="G21" i="22" a="1"/>
  <c r="G21" i="22" s="1"/>
  <c r="G22" i="22" a="1"/>
  <c r="G22" i="22" s="1"/>
  <c r="G23" i="22" a="1"/>
  <c r="G23" i="22" s="1"/>
  <c r="G24" i="22" a="1"/>
  <c r="G24" i="22" s="1"/>
  <c r="G25" i="22" a="1"/>
  <c r="G25" i="22" s="1"/>
  <c r="G26" i="22" a="1"/>
  <c r="G26" i="22" s="1"/>
  <c r="G27" i="22" a="1"/>
  <c r="G27" i="22" s="1"/>
  <c r="G28" i="22" a="1"/>
  <c r="G28" i="22" s="1"/>
  <c r="G29" i="22" a="1"/>
  <c r="G29" i="22" s="1"/>
  <c r="G30" i="22" a="1"/>
  <c r="G30" i="22" s="1"/>
  <c r="G31" i="22" a="1"/>
  <c r="G31" i="22" s="1"/>
  <c r="G32" i="22" a="1"/>
  <c r="G32" i="22" s="1"/>
  <c r="G33" i="22" a="1"/>
  <c r="G33" i="22" s="1"/>
  <c r="G34" i="22" a="1"/>
  <c r="G34" i="22" s="1"/>
  <c r="G35" i="22" a="1"/>
  <c r="G35" i="22" s="1"/>
  <c r="G36" i="22" a="1"/>
  <c r="G36" i="22" s="1"/>
  <c r="G37" i="22" a="1"/>
  <c r="G37" i="22" s="1"/>
  <c r="G38" i="22" a="1"/>
  <c r="G38" i="22" s="1"/>
  <c r="G39" i="22" a="1"/>
  <c r="G39" i="22" s="1"/>
  <c r="G40" i="22" a="1"/>
  <c r="G40" i="22" s="1"/>
  <c r="G41" i="22" a="1"/>
  <c r="G41" i="22" s="1"/>
  <c r="G42" i="22" a="1"/>
  <c r="G42" i="22" s="1"/>
  <c r="G43" i="22" a="1"/>
  <c r="G43" i="22" s="1"/>
  <c r="G44" i="22" a="1"/>
  <c r="G44" i="22" s="1"/>
  <c r="G45" i="22" a="1"/>
  <c r="G45" i="22" s="1"/>
  <c r="G46" i="22" a="1"/>
  <c r="G46" i="22" s="1"/>
  <c r="G47" i="22" a="1"/>
  <c r="G47" i="22" s="1"/>
  <c r="G48" i="22" a="1"/>
  <c r="G48" i="22" s="1"/>
  <c r="G49" i="22" a="1"/>
  <c r="G49" i="22" s="1"/>
  <c r="G50" i="22" a="1"/>
  <c r="G50" i="22" s="1"/>
  <c r="G51" i="22" a="1"/>
  <c r="G51" i="22" s="1"/>
  <c r="G52" i="22" a="1"/>
  <c r="G52" i="22" s="1"/>
  <c r="G53" i="22" a="1"/>
  <c r="G53" i="22" s="1"/>
  <c r="G54" i="22" a="1"/>
  <c r="G54" i="22" s="1"/>
  <c r="G55" i="22" a="1"/>
  <c r="G55" i="22" s="1"/>
  <c r="G56" i="22" a="1"/>
  <c r="G56" i="22" s="1"/>
  <c r="G57" i="22" a="1"/>
  <c r="G57" i="22" s="1"/>
  <c r="G58" i="22" a="1"/>
  <c r="G58" i="22" s="1"/>
  <c r="G59" i="22" a="1"/>
  <c r="G59" i="22" s="1"/>
  <c r="G60" i="22" a="1"/>
  <c r="G60" i="22" s="1"/>
  <c r="G61" i="22" a="1"/>
  <c r="G61" i="22" s="1"/>
  <c r="G62" i="22" a="1"/>
  <c r="G62" i="22" s="1"/>
  <c r="G63" i="22" a="1"/>
  <c r="G63" i="22" s="1"/>
  <c r="G64" i="22" a="1"/>
  <c r="G64" i="22" s="1"/>
  <c r="G65" i="22" a="1"/>
  <c r="G65" i="22" s="1"/>
  <c r="G66" i="22" a="1"/>
  <c r="G66" i="22" s="1"/>
  <c r="G67" i="22" a="1"/>
  <c r="G67" i="22" s="1"/>
  <c r="G68" i="22" a="1"/>
  <c r="G68" i="22" s="1"/>
  <c r="G69" i="22" a="1"/>
  <c r="G69" i="22" s="1"/>
  <c r="G70" i="22" a="1"/>
  <c r="G70" i="22" s="1"/>
  <c r="G71" i="22" a="1"/>
  <c r="G71" i="22" s="1"/>
  <c r="G72" i="22" a="1"/>
  <c r="G72" i="22" s="1"/>
  <c r="G73" i="22" a="1"/>
  <c r="G73" i="22" s="1"/>
  <c r="G74" i="22" a="1"/>
  <c r="G74" i="22" s="1"/>
  <c r="G75" i="22" a="1"/>
  <c r="G75" i="22" s="1"/>
  <c r="G76" i="22" a="1"/>
  <c r="G76" i="22" s="1"/>
  <c r="G77" i="22" a="1"/>
  <c r="G77" i="22" s="1"/>
  <c r="G78" i="22" a="1"/>
  <c r="G78" i="22" s="1"/>
  <c r="G79" i="22" a="1"/>
  <c r="G79" i="22" s="1"/>
  <c r="G80" i="22" a="1"/>
  <c r="G80" i="22" s="1"/>
  <c r="G81" i="22" a="1"/>
  <c r="G81" i="22" s="1"/>
  <c r="G82" i="22" a="1"/>
  <c r="G82" i="22" s="1"/>
  <c r="G83" i="22" a="1"/>
  <c r="G83" i="22" s="1"/>
  <c r="G84" i="22" a="1"/>
  <c r="G84" i="22" s="1"/>
  <c r="G85" i="22" a="1"/>
  <c r="G85" i="22" s="1"/>
  <c r="G86" i="22" a="1"/>
  <c r="G86" i="22" s="1"/>
  <c r="G87" i="22" a="1"/>
  <c r="G87" i="22" s="1"/>
  <c r="G88" i="22" a="1"/>
  <c r="G88" i="22" s="1"/>
  <c r="G89" i="22" a="1"/>
  <c r="G89" i="22" s="1"/>
  <c r="G90" i="22" a="1"/>
  <c r="G90" i="22" s="1"/>
  <c r="G91" i="22" a="1"/>
  <c r="G91" i="22" s="1"/>
  <c r="G92" i="22" a="1"/>
  <c r="G92" i="22" s="1"/>
  <c r="G93" i="22" a="1"/>
  <c r="G93" i="22" s="1"/>
  <c r="G94" i="22" a="1"/>
  <c r="G94" i="22" s="1"/>
  <c r="G95" i="22" a="1"/>
  <c r="G95" i="22" s="1"/>
  <c r="G96" i="22" a="1"/>
  <c r="G96" i="22" s="1"/>
  <c r="G97" i="22" a="1"/>
  <c r="G97" i="22" s="1"/>
  <c r="G98" i="22" a="1"/>
  <c r="G98" i="22" s="1"/>
  <c r="G99" i="22" a="1"/>
  <c r="G99" i="22" s="1"/>
  <c r="G100" i="22" a="1"/>
  <c r="G100" i="22" s="1"/>
  <c r="F3" i="22"/>
  <c r="H3" i="22" a="1"/>
  <c r="H3" i="22" s="1"/>
  <c r="I3" i="22" a="1"/>
  <c r="I3" i="22" s="1"/>
  <c r="F4" i="22"/>
  <c r="H4" i="22" a="1"/>
  <c r="H4" i="22" s="1"/>
  <c r="I4" i="22" a="1"/>
  <c r="I4" i="22" s="1"/>
  <c r="F5" i="22"/>
  <c r="H5" i="22" a="1"/>
  <c r="H5" i="22" s="1"/>
  <c r="I5" i="22" a="1"/>
  <c r="I5" i="22" s="1"/>
  <c r="F6" i="22"/>
  <c r="H6" i="22" a="1"/>
  <c r="H6" i="22" s="1"/>
  <c r="I6" i="22" a="1"/>
  <c r="I6" i="22" s="1"/>
  <c r="F7" i="22"/>
  <c r="H7" i="22" a="1"/>
  <c r="H7" i="22" s="1"/>
  <c r="I7" i="22" a="1"/>
  <c r="I7" i="22" s="1"/>
  <c r="F8" i="22"/>
  <c r="H8" i="22" a="1"/>
  <c r="H8" i="22" s="1"/>
  <c r="I8" i="22" a="1"/>
  <c r="I8" i="22" s="1"/>
  <c r="F9" i="22"/>
  <c r="H9" i="22" a="1"/>
  <c r="H9" i="22" s="1"/>
  <c r="I9" i="22" a="1"/>
  <c r="I9" i="22" s="1"/>
  <c r="F10" i="22"/>
  <c r="H10" i="22" a="1"/>
  <c r="H10" i="22" s="1"/>
  <c r="I10" i="22" a="1"/>
  <c r="I10" i="22" s="1"/>
  <c r="F11" i="22"/>
  <c r="H11" i="22" a="1"/>
  <c r="H11" i="22" s="1"/>
  <c r="I11" i="22" a="1"/>
  <c r="I11" i="22" s="1"/>
  <c r="F12" i="22"/>
  <c r="H12" i="22" a="1"/>
  <c r="H12" i="22" s="1"/>
  <c r="I12" i="22" a="1"/>
  <c r="I12" i="22" s="1"/>
  <c r="F13" i="22"/>
  <c r="H13" i="22" a="1"/>
  <c r="H13" i="22" s="1"/>
  <c r="I13" i="22" a="1"/>
  <c r="I13" i="22" s="1"/>
  <c r="F14" i="22"/>
  <c r="H14" i="22" a="1"/>
  <c r="H14" i="22" s="1"/>
  <c r="I14" i="22" a="1"/>
  <c r="I14" i="22" s="1"/>
  <c r="F15" i="22"/>
  <c r="H15" i="22" a="1"/>
  <c r="H15" i="22" s="1"/>
  <c r="I15" i="22" a="1"/>
  <c r="I15" i="22" s="1"/>
  <c r="F16" i="22"/>
  <c r="H16" i="22" a="1"/>
  <c r="H16" i="22" s="1"/>
  <c r="I16" i="22" a="1"/>
  <c r="I16" i="22" s="1"/>
  <c r="F17" i="22"/>
  <c r="H17" i="22" a="1"/>
  <c r="H17" i="22" s="1"/>
  <c r="I17" i="22" a="1"/>
  <c r="I17" i="22" s="1"/>
  <c r="F18" i="22"/>
  <c r="H18" i="22" a="1"/>
  <c r="H18" i="22" s="1"/>
  <c r="I18" i="22" a="1"/>
  <c r="I18" i="22" s="1"/>
  <c r="F19" i="22"/>
  <c r="H19" i="22" a="1"/>
  <c r="H19" i="22" s="1"/>
  <c r="I19" i="22" a="1"/>
  <c r="I19" i="22" s="1"/>
  <c r="F20" i="22"/>
  <c r="H20" i="22" a="1"/>
  <c r="H20" i="22" s="1"/>
  <c r="I20" i="22" a="1"/>
  <c r="I20" i="22" s="1"/>
  <c r="F21" i="22"/>
  <c r="H21" i="22" a="1"/>
  <c r="H21" i="22" s="1"/>
  <c r="I21" i="22" a="1"/>
  <c r="I21" i="22" s="1"/>
  <c r="F22" i="22"/>
  <c r="H22" i="22" a="1"/>
  <c r="H22" i="22" s="1"/>
  <c r="I22" i="22" a="1"/>
  <c r="I22" i="22" s="1"/>
  <c r="F23" i="22"/>
  <c r="H23" i="22" a="1"/>
  <c r="H23" i="22" s="1"/>
  <c r="I23" i="22" a="1"/>
  <c r="I23" i="22" s="1"/>
  <c r="F24" i="22"/>
  <c r="H24" i="22" a="1"/>
  <c r="H24" i="22" s="1"/>
  <c r="I24" i="22" a="1"/>
  <c r="I24" i="22" s="1"/>
  <c r="F25" i="22"/>
  <c r="H25" i="22" a="1"/>
  <c r="H25" i="22" s="1"/>
  <c r="I25" i="22" a="1"/>
  <c r="I25" i="22" s="1"/>
  <c r="F26" i="22"/>
  <c r="H26" i="22" a="1"/>
  <c r="H26" i="22" s="1"/>
  <c r="I26" i="22" a="1"/>
  <c r="I26" i="22" s="1"/>
  <c r="F27" i="22"/>
  <c r="H27" i="22" a="1"/>
  <c r="H27" i="22" s="1"/>
  <c r="I27" i="22" a="1"/>
  <c r="I27" i="22" s="1"/>
  <c r="F28" i="22"/>
  <c r="H28" i="22" a="1"/>
  <c r="H28" i="22" s="1"/>
  <c r="I28" i="22" a="1"/>
  <c r="I28" i="22" s="1"/>
  <c r="F29" i="22"/>
  <c r="H29" i="22" a="1"/>
  <c r="H29" i="22" s="1"/>
  <c r="I29" i="22" a="1"/>
  <c r="I29" i="22" s="1"/>
  <c r="F30" i="22"/>
  <c r="H30" i="22" a="1"/>
  <c r="H30" i="22" s="1"/>
  <c r="I30" i="22" a="1"/>
  <c r="I30" i="22" s="1"/>
  <c r="F31" i="22"/>
  <c r="H31" i="22" a="1"/>
  <c r="H31" i="22" s="1"/>
  <c r="I31" i="22" a="1"/>
  <c r="I31" i="22" s="1"/>
  <c r="F32" i="22"/>
  <c r="H32" i="22" a="1"/>
  <c r="H32" i="22" s="1"/>
  <c r="I32" i="22" a="1"/>
  <c r="I32" i="22" s="1"/>
  <c r="F33" i="22"/>
  <c r="H33" i="22" a="1"/>
  <c r="H33" i="22" s="1"/>
  <c r="I33" i="22" a="1"/>
  <c r="I33" i="22" s="1"/>
  <c r="F34" i="22"/>
  <c r="H34" i="22" a="1"/>
  <c r="H34" i="22" s="1"/>
  <c r="I34" i="22" a="1"/>
  <c r="I34" i="22" s="1"/>
  <c r="F35" i="22"/>
  <c r="H35" i="22" a="1"/>
  <c r="H35" i="22" s="1"/>
  <c r="I35" i="22" a="1"/>
  <c r="I35" i="22" s="1"/>
  <c r="F36" i="22"/>
  <c r="H36" i="22" a="1"/>
  <c r="H36" i="22" s="1"/>
  <c r="I36" i="22" a="1"/>
  <c r="I36" i="22" s="1"/>
  <c r="F37" i="22"/>
  <c r="H37" i="22" a="1"/>
  <c r="H37" i="22" s="1"/>
  <c r="I37" i="22" a="1"/>
  <c r="I37" i="22" s="1"/>
  <c r="F38" i="22"/>
  <c r="H38" i="22" a="1"/>
  <c r="H38" i="22" s="1"/>
  <c r="I38" i="22" a="1"/>
  <c r="I38" i="22" s="1"/>
  <c r="F39" i="22"/>
  <c r="H39" i="22" a="1"/>
  <c r="H39" i="22" s="1"/>
  <c r="I39" i="22" a="1"/>
  <c r="I39" i="22" s="1"/>
  <c r="F40" i="22"/>
  <c r="H40" i="22" a="1"/>
  <c r="H40" i="22" s="1"/>
  <c r="I40" i="22" a="1"/>
  <c r="I40" i="22" s="1"/>
  <c r="F41" i="22"/>
  <c r="H41" i="22" a="1"/>
  <c r="H41" i="22" s="1"/>
  <c r="I41" i="22" a="1"/>
  <c r="I41" i="22" s="1"/>
  <c r="F42" i="22"/>
  <c r="H42" i="22" a="1"/>
  <c r="H42" i="22" s="1"/>
  <c r="I42" i="22" a="1"/>
  <c r="I42" i="22" s="1"/>
  <c r="F43" i="22"/>
  <c r="H43" i="22" a="1"/>
  <c r="H43" i="22" s="1"/>
  <c r="I43" i="22" a="1"/>
  <c r="I43" i="22" s="1"/>
  <c r="F44" i="22"/>
  <c r="H44" i="22" a="1"/>
  <c r="H44" i="22" s="1"/>
  <c r="I44" i="22" a="1"/>
  <c r="I44" i="22" s="1"/>
  <c r="F45" i="22"/>
  <c r="H45" i="22" a="1"/>
  <c r="H45" i="22" s="1"/>
  <c r="I45" i="22" a="1"/>
  <c r="I45" i="22" s="1"/>
  <c r="F46" i="22"/>
  <c r="H46" i="22" a="1"/>
  <c r="H46" i="22" s="1"/>
  <c r="I46" i="22" a="1"/>
  <c r="I46" i="22" s="1"/>
  <c r="F47" i="22"/>
  <c r="H47" i="22" a="1"/>
  <c r="H47" i="22" s="1"/>
  <c r="I47" i="22" a="1"/>
  <c r="I47" i="22" s="1"/>
  <c r="F48" i="22"/>
  <c r="H48" i="22" a="1"/>
  <c r="H48" i="22" s="1"/>
  <c r="I48" i="22" a="1"/>
  <c r="I48" i="22" s="1"/>
  <c r="F49" i="22"/>
  <c r="H49" i="22" a="1"/>
  <c r="H49" i="22" s="1"/>
  <c r="I49" i="22" a="1"/>
  <c r="I49" i="22" s="1"/>
  <c r="F50" i="22"/>
  <c r="H50" i="22" a="1"/>
  <c r="H50" i="22" s="1"/>
  <c r="I50" i="22" a="1"/>
  <c r="I50" i="22" s="1"/>
  <c r="F51" i="22"/>
  <c r="H51" i="22" a="1"/>
  <c r="H51" i="22" s="1"/>
  <c r="I51" i="22" a="1"/>
  <c r="I51" i="22" s="1"/>
  <c r="F52" i="22"/>
  <c r="H52" i="22" a="1"/>
  <c r="H52" i="22" s="1"/>
  <c r="I52" i="22" a="1"/>
  <c r="I52" i="22" s="1"/>
  <c r="F53" i="22"/>
  <c r="H53" i="22" a="1"/>
  <c r="H53" i="22" s="1"/>
  <c r="I53" i="22" a="1"/>
  <c r="I53" i="22" s="1"/>
  <c r="F54" i="22"/>
  <c r="H54" i="22" a="1"/>
  <c r="H54" i="22" s="1"/>
  <c r="I54" i="22" a="1"/>
  <c r="I54" i="22" s="1"/>
  <c r="F55" i="22"/>
  <c r="H55" i="22" a="1"/>
  <c r="H55" i="22" s="1"/>
  <c r="I55" i="22" a="1"/>
  <c r="I55" i="22" s="1"/>
  <c r="F56" i="22"/>
  <c r="H56" i="22" a="1"/>
  <c r="H56" i="22" s="1"/>
  <c r="I56" i="22" a="1"/>
  <c r="I56" i="22" s="1"/>
  <c r="F57" i="22"/>
  <c r="H57" i="22" a="1"/>
  <c r="H57" i="22" s="1"/>
  <c r="I57" i="22" a="1"/>
  <c r="I57" i="22" s="1"/>
  <c r="F58" i="22"/>
  <c r="H58" i="22" a="1"/>
  <c r="H58" i="22" s="1"/>
  <c r="I58" i="22" a="1"/>
  <c r="I58" i="22" s="1"/>
  <c r="F59" i="22"/>
  <c r="H59" i="22" a="1"/>
  <c r="H59" i="22" s="1"/>
  <c r="I59" i="22" a="1"/>
  <c r="I59" i="22" s="1"/>
  <c r="F60" i="22"/>
  <c r="H60" i="22" a="1"/>
  <c r="H60" i="22" s="1"/>
  <c r="I60" i="22" a="1"/>
  <c r="I60" i="22" s="1"/>
  <c r="F61" i="22"/>
  <c r="H61" i="22" a="1"/>
  <c r="H61" i="22" s="1"/>
  <c r="I61" i="22" a="1"/>
  <c r="I61" i="22" s="1"/>
  <c r="F62" i="22"/>
  <c r="H62" i="22" a="1"/>
  <c r="H62" i="22" s="1"/>
  <c r="I62" i="22" a="1"/>
  <c r="I62" i="22" s="1"/>
  <c r="F63" i="22"/>
  <c r="H63" i="22" a="1"/>
  <c r="H63" i="22" s="1"/>
  <c r="I63" i="22" a="1"/>
  <c r="I63" i="22" s="1"/>
  <c r="F64" i="22"/>
  <c r="H64" i="22" a="1"/>
  <c r="H64" i="22" s="1"/>
  <c r="I64" i="22" a="1"/>
  <c r="I64" i="22" s="1"/>
  <c r="F65" i="22"/>
  <c r="H65" i="22" a="1"/>
  <c r="H65" i="22" s="1"/>
  <c r="I65" i="22" a="1"/>
  <c r="I65" i="22" s="1"/>
  <c r="F66" i="22"/>
  <c r="H66" i="22" a="1"/>
  <c r="H66" i="22" s="1"/>
  <c r="I66" i="22" a="1"/>
  <c r="I66" i="22" s="1"/>
  <c r="F67" i="22"/>
  <c r="H67" i="22" a="1"/>
  <c r="H67" i="22" s="1"/>
  <c r="I67" i="22" a="1"/>
  <c r="I67" i="22" s="1"/>
  <c r="F68" i="22"/>
  <c r="H68" i="22" a="1"/>
  <c r="H68" i="22" s="1"/>
  <c r="I68" i="22" a="1"/>
  <c r="I68" i="22" s="1"/>
  <c r="F69" i="22"/>
  <c r="H69" i="22" a="1"/>
  <c r="H69" i="22" s="1"/>
  <c r="I69" i="22" a="1"/>
  <c r="I69" i="22" s="1"/>
  <c r="F70" i="22"/>
  <c r="H70" i="22" a="1"/>
  <c r="H70" i="22" s="1"/>
  <c r="I70" i="22" a="1"/>
  <c r="I70" i="22" s="1"/>
  <c r="F71" i="22"/>
  <c r="H71" i="22" a="1"/>
  <c r="H71" i="22" s="1"/>
  <c r="I71" i="22" a="1"/>
  <c r="I71" i="22" s="1"/>
  <c r="F72" i="22"/>
  <c r="H72" i="22" a="1"/>
  <c r="H72" i="22" s="1"/>
  <c r="I72" i="22" a="1"/>
  <c r="I72" i="22" s="1"/>
  <c r="F73" i="22"/>
  <c r="H73" i="22" a="1"/>
  <c r="H73" i="22" s="1"/>
  <c r="I73" i="22" a="1"/>
  <c r="I73" i="22" s="1"/>
  <c r="F74" i="22"/>
  <c r="H74" i="22" a="1"/>
  <c r="H74" i="22" s="1"/>
  <c r="I74" i="22" a="1"/>
  <c r="I74" i="22" s="1"/>
  <c r="F75" i="22"/>
  <c r="H75" i="22" a="1"/>
  <c r="H75" i="22" s="1"/>
  <c r="I75" i="22" a="1"/>
  <c r="I75" i="22" s="1"/>
  <c r="F76" i="22"/>
  <c r="H76" i="22" a="1"/>
  <c r="H76" i="22" s="1"/>
  <c r="I76" i="22" a="1"/>
  <c r="I76" i="22" s="1"/>
  <c r="F77" i="22"/>
  <c r="H77" i="22" a="1"/>
  <c r="H77" i="22" s="1"/>
  <c r="I77" i="22" a="1"/>
  <c r="I77" i="22" s="1"/>
  <c r="F78" i="22"/>
  <c r="H78" i="22" a="1"/>
  <c r="H78" i="22" s="1"/>
  <c r="I78" i="22" a="1"/>
  <c r="I78" i="22" s="1"/>
  <c r="F79" i="22"/>
  <c r="H79" i="22" a="1"/>
  <c r="H79" i="22" s="1"/>
  <c r="I79" i="22" a="1"/>
  <c r="I79" i="22" s="1"/>
  <c r="F80" i="22"/>
  <c r="H80" i="22" a="1"/>
  <c r="H80" i="22" s="1"/>
  <c r="I80" i="22" a="1"/>
  <c r="I80" i="22" s="1"/>
  <c r="F81" i="22"/>
  <c r="H81" i="22" a="1"/>
  <c r="H81" i="22" s="1"/>
  <c r="I81" i="22" a="1"/>
  <c r="I81" i="22" s="1"/>
  <c r="F82" i="22"/>
  <c r="H82" i="22" a="1"/>
  <c r="H82" i="22" s="1"/>
  <c r="I82" i="22" a="1"/>
  <c r="I82" i="22" s="1"/>
  <c r="F83" i="22"/>
  <c r="H83" i="22" a="1"/>
  <c r="H83" i="22" s="1"/>
  <c r="I83" i="22" a="1"/>
  <c r="I83" i="22" s="1"/>
  <c r="F84" i="22"/>
  <c r="H84" i="22" a="1"/>
  <c r="H84" i="22" s="1"/>
  <c r="I84" i="22" a="1"/>
  <c r="I84" i="22" s="1"/>
  <c r="F85" i="22"/>
  <c r="H85" i="22" a="1"/>
  <c r="H85" i="22" s="1"/>
  <c r="I85" i="22" a="1"/>
  <c r="I85" i="22" s="1"/>
  <c r="F86" i="22"/>
  <c r="H86" i="22" a="1"/>
  <c r="H86" i="22" s="1"/>
  <c r="I86" i="22" a="1"/>
  <c r="I86" i="22" s="1"/>
  <c r="F87" i="22"/>
  <c r="H87" i="22" a="1"/>
  <c r="H87" i="22" s="1"/>
  <c r="I87" i="22" a="1"/>
  <c r="I87" i="22" s="1"/>
  <c r="F88" i="22"/>
  <c r="H88" i="22" a="1"/>
  <c r="H88" i="22" s="1"/>
  <c r="I88" i="22" a="1"/>
  <c r="I88" i="22" s="1"/>
  <c r="F89" i="22"/>
  <c r="H89" i="22" a="1"/>
  <c r="H89" i="22" s="1"/>
  <c r="I89" i="22" a="1"/>
  <c r="I89" i="22" s="1"/>
  <c r="F90" i="22"/>
  <c r="H90" i="22" a="1"/>
  <c r="H90" i="22" s="1"/>
  <c r="I90" i="22" a="1"/>
  <c r="I90" i="22" s="1"/>
  <c r="F91" i="22"/>
  <c r="H91" i="22" a="1"/>
  <c r="H91" i="22" s="1"/>
  <c r="I91" i="22" a="1"/>
  <c r="I91" i="22" s="1"/>
  <c r="F92" i="22"/>
  <c r="H92" i="22" a="1"/>
  <c r="H92" i="22" s="1"/>
  <c r="I92" i="22" a="1"/>
  <c r="I92" i="22" s="1"/>
  <c r="F93" i="22"/>
  <c r="H93" i="22" a="1"/>
  <c r="H93" i="22" s="1"/>
  <c r="I93" i="22" a="1"/>
  <c r="I93" i="22" s="1"/>
  <c r="F94" i="22"/>
  <c r="H94" i="22" a="1"/>
  <c r="H94" i="22" s="1"/>
  <c r="I94" i="22" a="1"/>
  <c r="I94" i="22" s="1"/>
  <c r="F95" i="22"/>
  <c r="H95" i="22" a="1"/>
  <c r="H95" i="22" s="1"/>
  <c r="I95" i="22" a="1"/>
  <c r="I95" i="22" s="1"/>
  <c r="F96" i="22"/>
  <c r="H96" i="22" a="1"/>
  <c r="H96" i="22" s="1"/>
  <c r="I96" i="22" a="1"/>
  <c r="I96" i="22" s="1"/>
  <c r="F97" i="22"/>
  <c r="H97" i="22" a="1"/>
  <c r="H97" i="22" s="1"/>
  <c r="I97" i="22" a="1"/>
  <c r="I97" i="22" s="1"/>
  <c r="F98" i="22"/>
  <c r="H98" i="22" a="1"/>
  <c r="H98" i="22" s="1"/>
  <c r="I98" i="22" a="1"/>
  <c r="I98" i="22" s="1"/>
  <c r="F99" i="22"/>
  <c r="H99" i="22" a="1"/>
  <c r="H99" i="22" s="1"/>
  <c r="I99" i="22" a="1"/>
  <c r="I99" i="22" s="1"/>
  <c r="F100" i="22"/>
  <c r="H100" i="22" a="1"/>
  <c r="H100" i="22" s="1"/>
  <c r="I100" i="22" a="1"/>
  <c r="I100" i="22" s="1"/>
  <c r="A6" i="13"/>
  <c r="A13" i="13"/>
  <c r="A15" i="13"/>
  <c r="A17" i="13"/>
  <c r="A23" i="13"/>
  <c r="A24" i="13"/>
  <c r="A25" i="13"/>
  <c r="A34" i="13"/>
  <c r="A35" i="13"/>
  <c r="A39" i="13"/>
  <c r="A40" i="13"/>
  <c r="A41" i="13"/>
  <c r="A43" i="13"/>
  <c r="A44" i="13"/>
  <c r="A47" i="13"/>
  <c r="A53" i="13"/>
  <c r="A54" i="13"/>
  <c r="A62" i="13"/>
  <c r="A65" i="13"/>
  <c r="A67" i="13"/>
  <c r="A68" i="13"/>
  <c r="A73" i="13"/>
  <c r="A75" i="13"/>
  <c r="A77" i="13"/>
  <c r="A79" i="13"/>
  <c r="A80" i="13"/>
  <c r="A82" i="13"/>
  <c r="A91" i="13"/>
  <c r="A92" i="13"/>
  <c r="A94" i="13"/>
  <c r="A101" i="13"/>
  <c r="A102" i="13"/>
  <c r="A104" i="13"/>
  <c r="A106" i="13"/>
  <c r="A107" i="13"/>
  <c r="A109" i="13"/>
  <c r="A110" i="13"/>
  <c r="A111" i="13"/>
  <c r="A113" i="13"/>
  <c r="A115" i="13"/>
  <c r="A117" i="13"/>
  <c r="A118" i="13"/>
  <c r="A119" i="13"/>
  <c r="A125" i="13"/>
  <c r="A126" i="13"/>
  <c r="A136" i="13"/>
  <c r="A156" i="13"/>
  <c r="A164" i="13"/>
  <c r="A165" i="13"/>
  <c r="A171" i="13"/>
  <c r="A173" i="13"/>
  <c r="A181" i="13"/>
  <c r="A183" i="13"/>
  <c r="A189" i="13"/>
  <c r="A190" i="13"/>
  <c r="A191" i="13"/>
  <c r="A209" i="13"/>
  <c r="A210" i="13"/>
  <c r="A211" i="13"/>
  <c r="A213" i="13"/>
  <c r="A214" i="13"/>
  <c r="A215" i="13"/>
  <c r="A216" i="13"/>
  <c r="A227" i="13"/>
  <c r="A228" i="13"/>
  <c r="A229" i="13"/>
  <c r="A230" i="13"/>
  <c r="A233" i="13"/>
  <c r="A236" i="13"/>
  <c r="A237" i="13"/>
  <c r="A238" i="13"/>
  <c r="A241" i="13"/>
  <c r="A243" i="13"/>
  <c r="A245" i="13"/>
  <c r="A246" i="13"/>
  <c r="A247" i="13"/>
  <c r="A291" i="13"/>
  <c r="A324" i="13"/>
  <c r="A325" i="13"/>
  <c r="A326" i="13"/>
  <c r="A368" i="13"/>
  <c r="A375" i="13"/>
  <c r="A376" i="13"/>
  <c r="A378" i="13"/>
  <c r="A380" i="13"/>
  <c r="A429" i="13"/>
  <c r="D10" i="9"/>
  <c r="C12" i="9"/>
  <c r="D6" i="9"/>
  <c r="D8" i="9"/>
  <c r="D11" i="9"/>
  <c r="G15" i="11"/>
  <c r="E15" i="11"/>
  <c r="C15" i="11"/>
  <c r="H15" i="11"/>
  <c r="D2" i="11"/>
  <c r="D14" i="18" l="1"/>
  <c r="D20" i="18" a="1"/>
  <c r="D20" i="18" s="1"/>
  <c r="D16" i="18" a="1"/>
  <c r="D16" i="18" s="1"/>
  <c r="D18" i="18" a="1"/>
  <c r="D18" i="18" s="1"/>
  <c r="F2" i="22"/>
  <c r="H2" i="22" a="1"/>
  <c r="H2" i="22" s="1"/>
  <c r="I2" i="22" a="1"/>
  <c r="I2" i="22" s="1"/>
  <c r="G2" i="22" a="1"/>
  <c r="G2" i="2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<sst xmlns="http://schemas.openxmlformats.org/spreadsheetml/2006/main" count="6812" uniqueCount="1257">
  <si>
    <t>Male 100m Standards</t>
  </si>
  <si>
    <t>P10 100</t>
  </si>
  <si>
    <t>P10 10</t>
  </si>
  <si>
    <t>U13</t>
  </si>
  <si>
    <t>U15</t>
  </si>
  <si>
    <t>U17</t>
  </si>
  <si>
    <t>U20 (Junior)</t>
  </si>
  <si>
    <t>Senior</t>
  </si>
  <si>
    <t>Male 200m Standards</t>
  </si>
  <si>
    <t>P10 Baseline</t>
  </si>
  <si>
    <t>U15 - 300m</t>
  </si>
  <si>
    <t>U17 - 400m</t>
  </si>
  <si>
    <t>U20 (Junior) - 400m</t>
  </si>
  <si>
    <t>Senior - 400m</t>
  </si>
  <si>
    <t>Female 100m Standards</t>
  </si>
  <si>
    <t>Female 200m Standards</t>
  </si>
  <si>
    <t>U17 - 300m</t>
  </si>
  <si>
    <t>Male Long Jump Standards</t>
  </si>
  <si>
    <t>Male Triple Jump Standards</t>
  </si>
  <si>
    <t>Male High Jump Standards</t>
  </si>
  <si>
    <t>Male Pole Vault Standards</t>
  </si>
  <si>
    <t>Female Long Jump Standards</t>
  </si>
  <si>
    <t>Female Triple Jump Standards</t>
  </si>
  <si>
    <t>Female High Jump Standards</t>
  </si>
  <si>
    <t>Female Pole Vault Standards</t>
  </si>
  <si>
    <t>EA Entry</t>
  </si>
  <si>
    <t>Level 1</t>
  </si>
  <si>
    <t>Level 2</t>
  </si>
  <si>
    <t>Level 3</t>
  </si>
  <si>
    <t>Level 4</t>
  </si>
  <si>
    <t>Level 5</t>
  </si>
  <si>
    <t>Level 6</t>
  </si>
  <si>
    <t>Level 7</t>
  </si>
  <si>
    <t>Level 8</t>
  </si>
  <si>
    <t>Level 9</t>
  </si>
  <si>
    <t>Male 60m Standards</t>
  </si>
  <si>
    <t>Male 300m Standards</t>
  </si>
  <si>
    <t>Male 400m Standards</t>
  </si>
  <si>
    <t>U20 (Junior) - 300m</t>
  </si>
  <si>
    <t>Senior - 300m</t>
  </si>
  <si>
    <t>Female 60m Standards</t>
  </si>
  <si>
    <t>Female 400m Standards</t>
  </si>
  <si>
    <t>Female 300m Standards</t>
  </si>
  <si>
    <t>U13 - 75m Hurdles</t>
  </si>
  <si>
    <t>U15 - 80m Hurdles</t>
  </si>
  <si>
    <t>U17 - 100m Hurdles</t>
  </si>
  <si>
    <t>U20 (Junior) - 110m Hurdles</t>
  </si>
  <si>
    <t>Senior - 110m Hurdles</t>
  </si>
  <si>
    <t>U17 - 300m Hurdles</t>
  </si>
  <si>
    <t>U20 (Junior) - 400m Hurdles</t>
  </si>
  <si>
    <t>Senior - 400m Hurdles</t>
  </si>
  <si>
    <t>U17 - 400m Hurdles</t>
  </si>
  <si>
    <t xml:space="preserve">U17 </t>
  </si>
  <si>
    <t xml:space="preserve">U20 (Junior) </t>
  </si>
  <si>
    <t>U13 - 70m Hurdles</t>
  </si>
  <si>
    <t>U15 - 75m Hurdles</t>
  </si>
  <si>
    <t>U17 - 80m Hurdles</t>
  </si>
  <si>
    <t>U20 (Junior) - 100m Hurdles</t>
  </si>
  <si>
    <t>Senior - 100m Hurdles</t>
  </si>
  <si>
    <t>Male 150m Standards</t>
  </si>
  <si>
    <t>Female 75m Standards</t>
  </si>
  <si>
    <t>Male 75m Standards</t>
  </si>
  <si>
    <t>Male 600m Standards</t>
  </si>
  <si>
    <t>Male 800m Standards</t>
  </si>
  <si>
    <t>Male 1200m Standards</t>
  </si>
  <si>
    <t>Male 1500m Standards</t>
  </si>
  <si>
    <t>Male 3000m Standards</t>
  </si>
  <si>
    <t>Male 5000m Standards</t>
  </si>
  <si>
    <t xml:space="preserve">U15 </t>
  </si>
  <si>
    <t xml:space="preserve">Senior </t>
  </si>
  <si>
    <t>Male 10,000m Standards</t>
  </si>
  <si>
    <t>Female 600m Standards</t>
  </si>
  <si>
    <t>Female 800m Standards</t>
  </si>
  <si>
    <t>Female 1200m Standards</t>
  </si>
  <si>
    <t>Female 1500m Standards</t>
  </si>
  <si>
    <t>Female 5000m Standards</t>
  </si>
  <si>
    <t>Female 3000m Standards</t>
  </si>
  <si>
    <t>Female 10,000m Standards</t>
  </si>
  <si>
    <t>Male Discus Standards</t>
  </si>
  <si>
    <t>Male Hammer Standards</t>
  </si>
  <si>
    <t>Male Javelin Standards</t>
  </si>
  <si>
    <t>Male Shot Putt Standards</t>
  </si>
  <si>
    <t>Female Shot Putt Standards</t>
  </si>
  <si>
    <t>Female Javelin Standards</t>
  </si>
  <si>
    <t>Female Hammer Standards</t>
  </si>
  <si>
    <t>Female Discus Standards</t>
  </si>
  <si>
    <t>Female Indoor Pentathlon Standards</t>
  </si>
  <si>
    <t>Female Heptathlon Standards</t>
  </si>
  <si>
    <t>Female Outdoor Pentathlon Standards</t>
  </si>
  <si>
    <t>U13 - 3kg</t>
  </si>
  <si>
    <t>U15 - 4kg</t>
  </si>
  <si>
    <t>U17 - 5kg</t>
  </si>
  <si>
    <t>U20 (Junior) - 6kg</t>
  </si>
  <si>
    <t>Senior 7.26kg</t>
  </si>
  <si>
    <t>U13 - 1kg</t>
  </si>
  <si>
    <t>U15 - 1.25kg</t>
  </si>
  <si>
    <t>U17 - 1.5kg</t>
  </si>
  <si>
    <t>U20 (Junior) - 1.75kg</t>
  </si>
  <si>
    <t>Senior - 2kg</t>
  </si>
  <si>
    <t>U13 - 400grams</t>
  </si>
  <si>
    <t>U17 - 700grams</t>
  </si>
  <si>
    <t>Senior - 800grams</t>
  </si>
  <si>
    <t>N/A</t>
  </si>
  <si>
    <t>Male Indoor Pentathlon Standards</t>
  </si>
  <si>
    <t>Combined Events</t>
  </si>
  <si>
    <t>Male Outdoor Pentathlon Standards</t>
  </si>
  <si>
    <t>Male Indoor Heptathlon Standards</t>
  </si>
  <si>
    <t>Male Decathlon Standards</t>
  </si>
  <si>
    <t>Male Octathlon Standards</t>
  </si>
  <si>
    <t>U15 - 600grams</t>
  </si>
  <si>
    <t>U20 (Junior) - 800grams</t>
  </si>
  <si>
    <t>U13 - 2.72kg</t>
  </si>
  <si>
    <t>U15 - 3kg</t>
  </si>
  <si>
    <t>Senior - 4kg</t>
  </si>
  <si>
    <t>U17 - 3kg</t>
  </si>
  <si>
    <t>U13 - 0.75kg</t>
  </si>
  <si>
    <t>U15 - 1kg</t>
  </si>
  <si>
    <t>U17 - 1kg</t>
  </si>
  <si>
    <t>U20 (Junior) - 1kg</t>
  </si>
  <si>
    <t>Senior - 1kg</t>
  </si>
  <si>
    <t>U20 (Junior) - 4kg</t>
  </si>
  <si>
    <t>U15 - 500grams</t>
  </si>
  <si>
    <t>U17 - 500grams</t>
  </si>
  <si>
    <t>U20 (Junior) - 600grams</t>
  </si>
  <si>
    <t>Senior - 600grams</t>
  </si>
  <si>
    <t>Female 150m Standards</t>
  </si>
  <si>
    <t>RACE WALKING</t>
  </si>
  <si>
    <t>Male 2,000m Race Walking Standards</t>
  </si>
  <si>
    <t>Male 3,000m Race Walking Standards</t>
  </si>
  <si>
    <t>Male 5,000m Race Walking Standards</t>
  </si>
  <si>
    <t>Male 10,000m Race Walking Standards</t>
  </si>
  <si>
    <t>STEEPLECHASE</t>
  </si>
  <si>
    <t>Male 1500m Steeplechase Standards</t>
  </si>
  <si>
    <t>Male 2000m Steeplechase Standards</t>
  </si>
  <si>
    <t>Male 3000m Steeplechase Standards</t>
  </si>
  <si>
    <t>Female 2,000m Race Walking Standards</t>
  </si>
  <si>
    <t>Female 3,000m Race Walking Standards</t>
  </si>
  <si>
    <t>Female 5,000m Race Walking Standards</t>
  </si>
  <si>
    <t>Female 10,000m Race Walking Standards</t>
  </si>
  <si>
    <t>Female 1500m Steeplechase Standards</t>
  </si>
  <si>
    <t>Female 2000m Steeplechase Standards</t>
  </si>
  <si>
    <t>Female 3000m Steeplechase Standards</t>
  </si>
  <si>
    <t>AGE GROUP</t>
  </si>
  <si>
    <t>EVENT</t>
  </si>
  <si>
    <t>GENDER</t>
  </si>
  <si>
    <t>Performance</t>
  </si>
  <si>
    <t>PERFORMANCE</t>
  </si>
  <si>
    <t>AWARD</t>
  </si>
  <si>
    <t>NAME</t>
  </si>
  <si>
    <t>CLUB</t>
  </si>
  <si>
    <t>Male</t>
  </si>
  <si>
    <t>Female</t>
  </si>
  <si>
    <t>Name</t>
  </si>
  <si>
    <t>URN</t>
  </si>
  <si>
    <t>Club</t>
  </si>
  <si>
    <t>Event</t>
  </si>
  <si>
    <t>Gender</t>
  </si>
  <si>
    <t>Age Group</t>
  </si>
  <si>
    <t>60m</t>
  </si>
  <si>
    <t>75m</t>
  </si>
  <si>
    <t>100m</t>
  </si>
  <si>
    <t>150m</t>
  </si>
  <si>
    <t>200m</t>
  </si>
  <si>
    <t>300m</t>
  </si>
  <si>
    <t>400m</t>
  </si>
  <si>
    <t>60m Hurdles</t>
  </si>
  <si>
    <t>70m Hurdles</t>
  </si>
  <si>
    <t>75m Hurdles</t>
  </si>
  <si>
    <t>80m Hurdles</t>
  </si>
  <si>
    <t>100m Hurdles</t>
  </si>
  <si>
    <t>300m Hurdles</t>
  </si>
  <si>
    <t>400m Hurdles</t>
  </si>
  <si>
    <t>110m Hurdles</t>
  </si>
  <si>
    <t xml:space="preserve">600m </t>
  </si>
  <si>
    <t xml:space="preserve">800m </t>
  </si>
  <si>
    <t>1200m</t>
  </si>
  <si>
    <t>1500m</t>
  </si>
  <si>
    <t>2000m</t>
  </si>
  <si>
    <t>3000m</t>
  </si>
  <si>
    <t>5000m</t>
  </si>
  <si>
    <t>10,000m</t>
  </si>
  <si>
    <t>2000m RW</t>
  </si>
  <si>
    <t>3000m RW</t>
  </si>
  <si>
    <t>5000m RW</t>
  </si>
  <si>
    <t>10,000m RW</t>
  </si>
  <si>
    <t>1500m SC</t>
  </si>
  <si>
    <t>2000m SC</t>
  </si>
  <si>
    <t>3000m SC</t>
  </si>
  <si>
    <t>Long Jump</t>
  </si>
  <si>
    <t>High Jump</t>
  </si>
  <si>
    <t>Triple Jump</t>
  </si>
  <si>
    <t>Pole Vault</t>
  </si>
  <si>
    <t>Shot Put</t>
  </si>
  <si>
    <t>Discus</t>
  </si>
  <si>
    <t xml:space="preserve">Hammer </t>
  </si>
  <si>
    <t>Javelin</t>
  </si>
  <si>
    <t>Indoor Pentathlon</t>
  </si>
  <si>
    <t>Indoor Heptathlon</t>
  </si>
  <si>
    <t>Outdoor Pentathlon</t>
  </si>
  <si>
    <t>Decathlon</t>
  </si>
  <si>
    <t>Octathlon</t>
  </si>
  <si>
    <t>Heptathlon</t>
  </si>
  <si>
    <t>U11</t>
  </si>
  <si>
    <t>U20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</si>
  <si>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</si>
  <si>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</si>
  <si>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</si>
  <si>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</si>
  <si>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</si>
  <si>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</si>
  <si>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</si>
  <si>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</si>
  <si>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75-79</t>
  </si>
  <si>
    <t>80-84</t>
  </si>
  <si>
    <t>85-89</t>
  </si>
  <si>
    <t>90-94</t>
  </si>
  <si>
    <t>95-99</t>
  </si>
  <si>
    <t>100-104</t>
  </si>
  <si>
    <t>Male 60m - U13</t>
  </si>
  <si>
    <t>Male 60m - U15</t>
  </si>
  <si>
    <t>Male 60m - U17</t>
  </si>
  <si>
    <t>Male 60m - U20 (Junior)</t>
  </si>
  <si>
    <t>Male 60m - Senior</t>
  </si>
  <si>
    <t>Male 75m - U13</t>
  </si>
  <si>
    <t>Male 100m - U13</t>
  </si>
  <si>
    <t>Male 100m - U15</t>
  </si>
  <si>
    <t>Male 100m - U17</t>
  </si>
  <si>
    <t>Male 100m - U20 (Junior)</t>
  </si>
  <si>
    <t>Male 100m - Senior</t>
  </si>
  <si>
    <t>male</t>
  </si>
  <si>
    <t>Key</t>
  </si>
  <si>
    <t>2000m Race Walk</t>
  </si>
  <si>
    <t>3000m Race Walk</t>
  </si>
  <si>
    <t>5000m Race Walk</t>
  </si>
  <si>
    <t>10000m Race Walk</t>
  </si>
  <si>
    <t>1500m Steeplechase</t>
  </si>
  <si>
    <t>2000m Steeplechase</t>
  </si>
  <si>
    <t>3000m Steeplechase</t>
  </si>
  <si>
    <t>Pentathlon</t>
  </si>
  <si>
    <t>Shot Putt 3kg</t>
  </si>
  <si>
    <t>Shot Putt 5kg</t>
  </si>
  <si>
    <t>Shot Putt 6kg</t>
  </si>
  <si>
    <t>Discus 1kg</t>
  </si>
  <si>
    <t>Shot Putt 7.2kg</t>
  </si>
  <si>
    <t>Discus 1.25kg</t>
  </si>
  <si>
    <t>Discus 1.5kg</t>
  </si>
  <si>
    <t>Discus 1.75kg</t>
  </si>
  <si>
    <t>Discus 2kg</t>
  </si>
  <si>
    <t>Hammer 4kg</t>
  </si>
  <si>
    <t>Hammer 5kg</t>
  </si>
  <si>
    <t>Hammer 6kg</t>
  </si>
  <si>
    <t>Hammer 7.26kg</t>
  </si>
  <si>
    <t>Javelin 400g</t>
  </si>
  <si>
    <t>Javelin 600g</t>
  </si>
  <si>
    <t>Javelin 700g</t>
  </si>
  <si>
    <t>Javelin 800g</t>
  </si>
  <si>
    <t>Shot Putt 2.72kg</t>
  </si>
  <si>
    <t>Shot Putt 4kg</t>
  </si>
  <si>
    <t>Discus 0.75kg</t>
  </si>
  <si>
    <t>Hammer 3kg</t>
  </si>
  <si>
    <t>Javelin 500g</t>
  </si>
  <si>
    <t xml:space="preserve"> </t>
  </si>
  <si>
    <t>600m</t>
  </si>
  <si>
    <t>800m</t>
  </si>
  <si>
    <t>Name:</t>
  </si>
  <si>
    <t>Club:</t>
  </si>
  <si>
    <t>Performance:</t>
  </si>
  <si>
    <t>Discipline</t>
  </si>
  <si>
    <t>Sprints &amp; Hurdles</t>
  </si>
  <si>
    <t>Endurance</t>
  </si>
  <si>
    <t>Throws</t>
  </si>
  <si>
    <t>Jumps</t>
  </si>
  <si>
    <t>Gender / Age Group:</t>
  </si>
  <si>
    <t>Female - U13 - Indoor Pentathlon</t>
  </si>
  <si>
    <t>Female - U13 - Pentathlon</t>
  </si>
  <si>
    <t>Female - U15 - Indoor Pentathlon</t>
  </si>
  <si>
    <t>Female - U15 - Pentathlon</t>
  </si>
  <si>
    <t>Female - U17 - Indoor Pentathlon</t>
  </si>
  <si>
    <t>Female - U17 - Heptathlon</t>
  </si>
  <si>
    <t>Female - U20 - Indoor Pentathlon</t>
  </si>
  <si>
    <t>Female - U20 - Heptathlon</t>
  </si>
  <si>
    <t>Female - Senior - Indoor Pentathlon</t>
  </si>
  <si>
    <t>Female - Senior - Heptathlon</t>
  </si>
  <si>
    <t>Male - U13 - Indoor Pentathlon</t>
  </si>
  <si>
    <t>Male - U13 - Pentathlon</t>
  </si>
  <si>
    <t>Male - U15 - Indoor Pentathlon</t>
  </si>
  <si>
    <t>Male - U15 - Pentathlon</t>
  </si>
  <si>
    <t>Male - U17 - Indoor Heptathlon</t>
  </si>
  <si>
    <t>Male - U17 - Octathlon</t>
  </si>
  <si>
    <t>Male - U17 - Decathlon</t>
  </si>
  <si>
    <t>Male - U20 - Indoor Heptathlon</t>
  </si>
  <si>
    <t>Male - U20 - Decathlon</t>
  </si>
  <si>
    <t>Male - Senior - Indoor Heptathlon</t>
  </si>
  <si>
    <t>Male - Senior - Decathlon</t>
  </si>
  <si>
    <t>Female - U13 - 600m</t>
  </si>
  <si>
    <t>Female - U13 - 800m</t>
  </si>
  <si>
    <t>Female - U13 - 1200m</t>
  </si>
  <si>
    <t>Female - U13 - 1500m</t>
  </si>
  <si>
    <t>Female - U13 - 2000m Race Walk</t>
  </si>
  <si>
    <t>Female - U15 - 800m</t>
  </si>
  <si>
    <t>Female - U15 - 1500m</t>
  </si>
  <si>
    <t>Female - U15 - 3000m</t>
  </si>
  <si>
    <t>Female - U15 - 3000m Race Walk</t>
  </si>
  <si>
    <t>Female - U17 - 800m</t>
  </si>
  <si>
    <t>Female - U17 - 3000m Race Walk</t>
  </si>
  <si>
    <t>Female - U17 - 5000m Race Walk</t>
  </si>
  <si>
    <t>Female - U17 - 1500m Steeplechase</t>
  </si>
  <si>
    <t>Female - U20 - 800m</t>
  </si>
  <si>
    <t>Female - U20 - 1500m</t>
  </si>
  <si>
    <t>Female - U20 - 3000m</t>
  </si>
  <si>
    <t>Female - U20 - 5000m</t>
  </si>
  <si>
    <t>Female - U20 - 3000m Race Walk</t>
  </si>
  <si>
    <t>Female - U20 - 5000m Race Walk</t>
  </si>
  <si>
    <t>Female - U20 - 10000m Race Walk</t>
  </si>
  <si>
    <t>Female - U20 - 1500m Steeplechase</t>
  </si>
  <si>
    <t>Female - U20 - 2000m Steeplechase</t>
  </si>
  <si>
    <t>Female - Senior - 800m</t>
  </si>
  <si>
    <t>Female - Senior - 1500m</t>
  </si>
  <si>
    <t>Female - Senior - 3000m</t>
  </si>
  <si>
    <t>Female - Senior - 5000m</t>
  </si>
  <si>
    <t>Female - Senior - 10,000m</t>
  </si>
  <si>
    <t>Female - Senior - 3000m Race Walk</t>
  </si>
  <si>
    <t>Female - Senior - 5000m Race Walk</t>
  </si>
  <si>
    <t>Female - Senior - 10000m Race Walk</t>
  </si>
  <si>
    <t>Female - Senior - 2000m Steeplechase</t>
  </si>
  <si>
    <t>Female - Senior - 3000m Steeplechase</t>
  </si>
  <si>
    <t>Male - U13 - 600m</t>
  </si>
  <si>
    <t>Male - U13 - 800m</t>
  </si>
  <si>
    <t>Male - U13 - 1200m</t>
  </si>
  <si>
    <t>Male - U13 - 1500m</t>
  </si>
  <si>
    <t>Male - U13 - 2000m Race Walk</t>
  </si>
  <si>
    <t>Male - U15 - 800m</t>
  </si>
  <si>
    <t>Male - U15 - 1500m</t>
  </si>
  <si>
    <t>Male - U15 - 3000m</t>
  </si>
  <si>
    <t>Male - U15 - 3000m Race Walk</t>
  </si>
  <si>
    <t>Male - U17 - 800m</t>
  </si>
  <si>
    <t>Male - U17 - 1500m</t>
  </si>
  <si>
    <t>Male - U17 - 3000m</t>
  </si>
  <si>
    <t>Male - U17 - 3000m Race Walk</t>
  </si>
  <si>
    <t>Male - U17 - 5000m Race Walk</t>
  </si>
  <si>
    <t>Male - U17 - 1500m Steeplechase</t>
  </si>
  <si>
    <t>Male - U20 - 800m</t>
  </si>
  <si>
    <t>Male - U20 - 1500m</t>
  </si>
  <si>
    <t>Male - U20 - 3000m</t>
  </si>
  <si>
    <t>Male - U20 - 5000m</t>
  </si>
  <si>
    <t>Male - U20 - 3000m Race Walk</t>
  </si>
  <si>
    <t>Male - U20 - 5000m Race Walk</t>
  </si>
  <si>
    <t>Male - U20 - 10000m Race Walk</t>
  </si>
  <si>
    <t>Male - U20 - 2000m Steeplechase</t>
  </si>
  <si>
    <t>Male - Senior - 800m</t>
  </si>
  <si>
    <t>Male - Senior - 1500m</t>
  </si>
  <si>
    <t>Male - Senior - 3000m</t>
  </si>
  <si>
    <t>Male - Senior - 3000m Race Walk</t>
  </si>
  <si>
    <t>Male - Senior - 5000m Race Walk</t>
  </si>
  <si>
    <t>Male - Senior - 10000m Race Walk</t>
  </si>
  <si>
    <t>Male - Senior - 2000m Steeplechase</t>
  </si>
  <si>
    <t>Male - Senior - 3000m Steeplechase</t>
  </si>
  <si>
    <t>Female - U13 - Long Jump</t>
  </si>
  <si>
    <t>Female - U13 - High Jump</t>
  </si>
  <si>
    <t>Female - U15 - Long Jump</t>
  </si>
  <si>
    <t>Female - U15 - Triple Jump</t>
  </si>
  <si>
    <t>Female - U15 - High Jump</t>
  </si>
  <si>
    <t>Female - U15 - Pole Vault</t>
  </si>
  <si>
    <t>Female - U17 - Long Jump</t>
  </si>
  <si>
    <t>Female - U17 - Triple Jump</t>
  </si>
  <si>
    <t>Female - U17 - High Jump</t>
  </si>
  <si>
    <t>Female - U17 - Pole Vault</t>
  </si>
  <si>
    <t>Female - U20 - Long Jump</t>
  </si>
  <si>
    <t>Female - U20 - Triple Jump</t>
  </si>
  <si>
    <t>Female - U20 - High Jump</t>
  </si>
  <si>
    <t>Female - U20 - Pole Vault</t>
  </si>
  <si>
    <t>Female - Senior - Long Jump</t>
  </si>
  <si>
    <t>Female - Senior - Triple Jump</t>
  </si>
  <si>
    <t>Female - Senior - High Jump</t>
  </si>
  <si>
    <t>Female - Senior - Pole Vault</t>
  </si>
  <si>
    <t>Male - U13 - Long Jump</t>
  </si>
  <si>
    <t>Male - U13 - High Jump</t>
  </si>
  <si>
    <t>Male - U15 - Long Jump</t>
  </si>
  <si>
    <t>Male - U15 - Triple Jump</t>
  </si>
  <si>
    <t>Male - U15 - High Jump</t>
  </si>
  <si>
    <t>Male - U15 - Pole Vault</t>
  </si>
  <si>
    <t>Male - U17 - Long Jump</t>
  </si>
  <si>
    <t>Male - U17 - Triple Jump</t>
  </si>
  <si>
    <t>Male - U17 - High Jump</t>
  </si>
  <si>
    <t>Male - U17 - Pole Vault</t>
  </si>
  <si>
    <t>Male - U20 - Long Jump</t>
  </si>
  <si>
    <t>Male - U20 - Triple Jump</t>
  </si>
  <si>
    <t>Male - U20 - High Jump</t>
  </si>
  <si>
    <t>Male - U20 - Pole Vault</t>
  </si>
  <si>
    <t>Male - Senior - Long Jump</t>
  </si>
  <si>
    <t>Male - Senior - Triple Jump</t>
  </si>
  <si>
    <t>Male - Senior - High Jump</t>
  </si>
  <si>
    <t>Male - Senior - Pole Vault</t>
  </si>
  <si>
    <t>Female - U13 - 60m</t>
  </si>
  <si>
    <t>Female - U13 - 75m</t>
  </si>
  <si>
    <t>Female - U13 - 100m</t>
  </si>
  <si>
    <t>Female - U13 - 150m</t>
  </si>
  <si>
    <t>Female - U13 - 200m</t>
  </si>
  <si>
    <t>Female - U13 - 60m Hurdles</t>
  </si>
  <si>
    <t>Female - U15 - 60m</t>
  </si>
  <si>
    <t>Female - U15 - 200m</t>
  </si>
  <si>
    <t>Female - U15 - 300m</t>
  </si>
  <si>
    <t>Female - U15 - 60m Hurdles</t>
  </si>
  <si>
    <t>Female - U17 - 60m</t>
  </si>
  <si>
    <t>Female - U17 - 200m</t>
  </si>
  <si>
    <t>Female - U17 - 300m</t>
  </si>
  <si>
    <t>Female - U17 - 60m Hurdles</t>
  </si>
  <si>
    <t>Female - U20 - 60m</t>
  </si>
  <si>
    <t>Female - U20 - 100m</t>
  </si>
  <si>
    <t>Female - U20 - 200m</t>
  </si>
  <si>
    <t>Female - U20 - 300m</t>
  </si>
  <si>
    <t>Female - U20 - 400m</t>
  </si>
  <si>
    <t>Female - U20 - 60m Hurdles</t>
  </si>
  <si>
    <t>Female - U20 - 100m Hurdles</t>
  </si>
  <si>
    <t>Female - U20 - 400m Hurdles</t>
  </si>
  <si>
    <t>Female - Senior - 60m</t>
  </si>
  <si>
    <t>Female - Senior - 100m</t>
  </si>
  <si>
    <t>Female - Senior - 200m</t>
  </si>
  <si>
    <t>Female - Senior - 300m</t>
  </si>
  <si>
    <t>Female - Senior - 400m</t>
  </si>
  <si>
    <t>Female - Senior - 60m Hurdles</t>
  </si>
  <si>
    <t>Female - Senior - 100m Hurdles</t>
  </si>
  <si>
    <t>Female - Senior - 400m Hurdles</t>
  </si>
  <si>
    <t>Male - U13 - 60m</t>
  </si>
  <si>
    <t>Male - U13 - 75m</t>
  </si>
  <si>
    <t>Male - U13 - 100m</t>
  </si>
  <si>
    <t>Male - U13 - 150m</t>
  </si>
  <si>
    <t>Male - U13 - 200m</t>
  </si>
  <si>
    <t>Male - U13 - 60m Hurdles</t>
  </si>
  <si>
    <t>Male - U15 - 60m</t>
  </si>
  <si>
    <t>Male - U15 - 100m</t>
  </si>
  <si>
    <t>Male - U15 - 200m</t>
  </si>
  <si>
    <t>Male - U15 - 300m</t>
  </si>
  <si>
    <t>Male - U15 - 60m Hurdles</t>
  </si>
  <si>
    <t>Male - U17 - 60m</t>
  </si>
  <si>
    <t>Male - U17 - 100m</t>
  </si>
  <si>
    <t>Male - U17 - 200m</t>
  </si>
  <si>
    <t>Male - U17 - 300m</t>
  </si>
  <si>
    <t>Male - U17 - 400m</t>
  </si>
  <si>
    <t>Male - U17 - 60m Hurdles</t>
  </si>
  <si>
    <t>Male - U17 - 400m Hurdles</t>
  </si>
  <si>
    <t>Male - U20 - 60m</t>
  </si>
  <si>
    <t>Male - U20 - 100m</t>
  </si>
  <si>
    <t>Male - U20 - 200m</t>
  </si>
  <si>
    <t>Male - U20 - 300m</t>
  </si>
  <si>
    <t>Male - U20 - 400m</t>
  </si>
  <si>
    <t>Male - U20 - 60m Hurdles</t>
  </si>
  <si>
    <t>Male - U20 - 110m Hurdles</t>
  </si>
  <si>
    <t>Male - U20 - 400m Hurdles</t>
  </si>
  <si>
    <t>Male - Senior - 60m</t>
  </si>
  <si>
    <t>Male - Senior - 100m</t>
  </si>
  <si>
    <t>Male - Senior - 200m</t>
  </si>
  <si>
    <t>Male - Senior - 300m</t>
  </si>
  <si>
    <t>Male - Senior - 400m</t>
  </si>
  <si>
    <t>Male - Senior - 60m Hurdles</t>
  </si>
  <si>
    <t>Male - Senior - 110m Hurdles</t>
  </si>
  <si>
    <t>Male - Senior - 400m Hurdles</t>
  </si>
  <si>
    <t>Female - U13 - Shot Putt 2.72kg</t>
  </si>
  <si>
    <t>Female - U13 - Discus 0.75kg</t>
  </si>
  <si>
    <t>Female - U13 - Javelin 400g</t>
  </si>
  <si>
    <t>Female - U15 - Shot Putt 3kg</t>
  </si>
  <si>
    <t>Female - U15 - Discus 1kg</t>
  </si>
  <si>
    <t>Female - U15 - Hammer 3kg</t>
  </si>
  <si>
    <t>Female - U15 - Javelin 500g</t>
  </si>
  <si>
    <t>Female - U17 - Shot Putt 3kg</t>
  </si>
  <si>
    <t>Female - U17 - Discus 1kg</t>
  </si>
  <si>
    <t>Female - U17 - Hammer 3kg</t>
  </si>
  <si>
    <t>Female - U17 - Javelin 500g</t>
  </si>
  <si>
    <t>Female - U20 - Shot Putt 4kg</t>
  </si>
  <si>
    <t>Female - U20 - Discus 1kg</t>
  </si>
  <si>
    <t>Female - U20 - Hammer 4kg</t>
  </si>
  <si>
    <t>Female - U20 - Javelin 600g</t>
  </si>
  <si>
    <t>Female - Senior - Discus 1kg</t>
  </si>
  <si>
    <t>Female - Senior - Hammer 4kg</t>
  </si>
  <si>
    <t>Female - Senior - Javelin 600g</t>
  </si>
  <si>
    <t>Male - U13 - Shot Putt 3kg</t>
  </si>
  <si>
    <t>Male - U13 - Discus 1kg</t>
  </si>
  <si>
    <t>Male - U13 - Javelin 400g</t>
  </si>
  <si>
    <t>Male - U15 - Discus 1.25kg</t>
  </si>
  <si>
    <t>Male - U15 - Hammer 4kg</t>
  </si>
  <si>
    <t>Male - U15 - Javelin 600g</t>
  </si>
  <si>
    <t>Male - U17 - Shot Putt 5kg</t>
  </si>
  <si>
    <t>Male - U17 - Discus 1.5kg</t>
  </si>
  <si>
    <t>Male - U17 - Hammer 5kg</t>
  </si>
  <si>
    <t>Male - U17 - Javelin 700g</t>
  </si>
  <si>
    <t>Male - U20 - Shot Putt 6kg</t>
  </si>
  <si>
    <t>Male - U20 - Discus 1.75kg</t>
  </si>
  <si>
    <t>Male - U20 - Hammer 6kg</t>
  </si>
  <si>
    <t>Male - U20 - Javelin 800g</t>
  </si>
  <si>
    <t>Male - Senior - Shot Putt 7.2kg</t>
  </si>
  <si>
    <t>Male - Senior - Discus 2kg</t>
  </si>
  <si>
    <t>Male - Senior - Hammer 7.26kg</t>
  </si>
  <si>
    <t>Male - Senior - Javelin 800g</t>
  </si>
  <si>
    <t>Level:</t>
  </si>
  <si>
    <t>EA Entry Standard:</t>
  </si>
  <si>
    <t>P10 10 Target:</t>
  </si>
  <si>
    <t>P10 100 Target:</t>
  </si>
  <si>
    <t>Format</t>
  </si>
  <si>
    <t>ss.ff</t>
  </si>
  <si>
    <t>Example</t>
  </si>
  <si>
    <t>Points</t>
  </si>
  <si>
    <t>Duration</t>
  </si>
  <si>
    <t>Number Format</t>
  </si>
  <si>
    <t>####</t>
  </si>
  <si>
    <t>mm:ss.ff</t>
  </si>
  <si>
    <t>##.##</t>
  </si>
  <si>
    <t>Distance / Height (M.CM)</t>
  </si>
  <si>
    <t>Distance (MM.CM)</t>
  </si>
  <si>
    <t>Performance Input Format Guide</t>
  </si>
  <si>
    <t>Duration (Seconds)</t>
  </si>
  <si>
    <t>EA Champs Entry</t>
  </si>
  <si>
    <t>Age / Gender</t>
  </si>
  <si>
    <t>Level</t>
  </si>
  <si>
    <t>EA Entry Standard</t>
  </si>
  <si>
    <t>P10 100 Target</t>
  </si>
  <si>
    <t>P10 10 Target</t>
  </si>
  <si>
    <t>Male - U10 - 50m</t>
  </si>
  <si>
    <t>Male - U12 - 50m</t>
  </si>
  <si>
    <t>Male - U10 - 60m</t>
  </si>
  <si>
    <t>Male - U12 - 60m</t>
  </si>
  <si>
    <t>Male - U12 - 75m</t>
  </si>
  <si>
    <t>Female - U10 - 50m</t>
  </si>
  <si>
    <t>Female - U12 - 50m</t>
  </si>
  <si>
    <t>Female - U10 - 60m</t>
  </si>
  <si>
    <t>Female - U12 - 60m</t>
  </si>
  <si>
    <t>Male - U10 - 60m Hurdles</t>
  </si>
  <si>
    <t>Male - U12 - 60m Hurdles</t>
  </si>
  <si>
    <t>Female - U12 - 600m</t>
  </si>
  <si>
    <t>Female - U12 - 400m</t>
  </si>
  <si>
    <t>Female - U10 - 400m</t>
  </si>
  <si>
    <t>Male - U12 - 600m</t>
  </si>
  <si>
    <t>Male - U12 - 400m</t>
  </si>
  <si>
    <t>Male - U10 - 400m</t>
  </si>
  <si>
    <t>Female - U10 - Standing Long Jump</t>
  </si>
  <si>
    <t>Female - U10 - Long Jump</t>
  </si>
  <si>
    <t>Female - U10 - High Jump</t>
  </si>
  <si>
    <t>Female - U12 - Standing Long Jump</t>
  </si>
  <si>
    <t>Female - U12 - Long Jump</t>
  </si>
  <si>
    <t>Female - U12 - High Jump</t>
  </si>
  <si>
    <t>Male - U10 - Standing Long Jump</t>
  </si>
  <si>
    <t>Male - U10 - Long Jump</t>
  </si>
  <si>
    <t>Male - U10 - High Jump</t>
  </si>
  <si>
    <t>Male - U12 - Standing Long Jump</t>
  </si>
  <si>
    <t>Male - U12 - Long Jump</t>
  </si>
  <si>
    <t>Male - U12 - Standing Triple Jump</t>
  </si>
  <si>
    <t>Female - U12 - Standing Triple Jump</t>
  </si>
  <si>
    <t>Male - U12 - High Jump</t>
  </si>
  <si>
    <t>Female - U10 - Howler/Rounders/Cricket Ball Throw</t>
  </si>
  <si>
    <t>Male - U10 - Howler/Rounders/Cricket Ball Throw</t>
  </si>
  <si>
    <t>Female - U12 - Shot Putt 2kg</t>
  </si>
  <si>
    <t>Female - U12 - Howler/Rounders/Cricket Ball Throw</t>
  </si>
  <si>
    <t>Male - U12 - Shot Putt 2kg</t>
  </si>
  <si>
    <t>Male - U12 - Howler/Rounders/Cricket Ball Throw</t>
  </si>
  <si>
    <t>Male 50m Standards</t>
  </si>
  <si>
    <t>U10</t>
  </si>
  <si>
    <t>U12</t>
  </si>
  <si>
    <t>Female 50m Standards</t>
  </si>
  <si>
    <t>Female 60m Hurdles Standards</t>
  </si>
  <si>
    <t>Female Sprint Hurdles Standards</t>
  </si>
  <si>
    <t>Female Long Hurdles Standards</t>
  </si>
  <si>
    <t>Male Sprint Hurdles Standards</t>
  </si>
  <si>
    <t>Male Long Hurdles Standards</t>
  </si>
  <si>
    <t>Male 60m Hurdles Standards</t>
  </si>
  <si>
    <t>U12 - 60m Hurdles</t>
  </si>
  <si>
    <t>U10 - 60m Hurdles</t>
  </si>
  <si>
    <t>Male Standing Long Jump Standards</t>
  </si>
  <si>
    <t>Female Standing Long Jump Standards</t>
  </si>
  <si>
    <t>Male Standing Triple Jump Standards</t>
  </si>
  <si>
    <t>Female Standing Triple Jump Standards</t>
  </si>
  <si>
    <t>Male Vertical Jump Standards</t>
  </si>
  <si>
    <t>Female Vertical Jump Standards</t>
  </si>
  <si>
    <t>Male Chest Push Standards</t>
  </si>
  <si>
    <t>Female Chest Push Standards</t>
  </si>
  <si>
    <t>U10 - Football/ Netball - Size 5</t>
  </si>
  <si>
    <t>U12 - 1kg</t>
  </si>
  <si>
    <t>U12 - 2kg</t>
  </si>
  <si>
    <t>Male Howler/Rounders/Cricket Ball Throw Standards</t>
  </si>
  <si>
    <t>Female Howler/Rounders/Cricket Ball Throw Standards</t>
  </si>
  <si>
    <t>50m</t>
  </si>
  <si>
    <t>Standing Long Jump</t>
  </si>
  <si>
    <t>Standing Triple Jump</t>
  </si>
  <si>
    <t>Standing Vertical Jump</t>
  </si>
  <si>
    <t>Chest Push - Football/Netball Size 5</t>
  </si>
  <si>
    <t>Chest push 1kg</t>
  </si>
  <si>
    <t>Shot Putt 2kg</t>
  </si>
  <si>
    <t>Howler/Rounders/Cricket Ball Throw</t>
  </si>
  <si>
    <t>Updated for Apr 25 (24.03.25)</t>
  </si>
  <si>
    <t>Male - T11 - 100m</t>
  </si>
  <si>
    <t>Class</t>
  </si>
  <si>
    <t>T11</t>
  </si>
  <si>
    <t>T12</t>
  </si>
  <si>
    <t>T13</t>
  </si>
  <si>
    <t>T33</t>
  </si>
  <si>
    <t>T34</t>
  </si>
  <si>
    <t>T35</t>
  </si>
  <si>
    <t>T36</t>
  </si>
  <si>
    <t>T37</t>
  </si>
  <si>
    <t>T38</t>
  </si>
  <si>
    <t>T42</t>
  </si>
  <si>
    <t>T43</t>
  </si>
  <si>
    <t>T44</t>
  </si>
  <si>
    <t>T45-47</t>
  </si>
  <si>
    <t>T51</t>
  </si>
  <si>
    <t>T52</t>
  </si>
  <si>
    <t>T53</t>
  </si>
  <si>
    <t>T54</t>
  </si>
  <si>
    <t>T61</t>
  </si>
  <si>
    <t>T62</t>
  </si>
  <si>
    <t>T63</t>
  </si>
  <si>
    <t>T64</t>
  </si>
  <si>
    <t>T20</t>
  </si>
  <si>
    <t>T53/54</t>
  </si>
  <si>
    <t>Para Event Table:</t>
  </si>
  <si>
    <t>Male - T12 - 100m</t>
  </si>
  <si>
    <t>Male - T13 - 100m</t>
  </si>
  <si>
    <t>Male - T33 - 100m</t>
  </si>
  <si>
    <t>Male - T34 - 100m</t>
  </si>
  <si>
    <t>Male - T35 - 100m</t>
  </si>
  <si>
    <t>Male - T36 - 100m</t>
  </si>
  <si>
    <t>Male - T37 - 100m</t>
  </si>
  <si>
    <t>Male - T38 - 100m</t>
  </si>
  <si>
    <t>Male - T42 - 100m</t>
  </si>
  <si>
    <t>Male - T43 - 100m</t>
  </si>
  <si>
    <t>Male - T44 - 100m</t>
  </si>
  <si>
    <t>Male - T45-47 - 100m</t>
  </si>
  <si>
    <t>Male - T51 - 100m</t>
  </si>
  <si>
    <t>Male - T52 - 100m</t>
  </si>
  <si>
    <t>Male - T53 - 100m</t>
  </si>
  <si>
    <t>Male - T54 - 100m</t>
  </si>
  <si>
    <t>Male - T61 - 100m</t>
  </si>
  <si>
    <t>Male - T62 - 100m</t>
  </si>
  <si>
    <t>Male - T63 - 100m</t>
  </si>
  <si>
    <t>Male - T64 - 100m</t>
  </si>
  <si>
    <t>Female - T11 - 100m</t>
  </si>
  <si>
    <t>Female - T12 - 100m</t>
  </si>
  <si>
    <t>Female - T13 - 100m</t>
  </si>
  <si>
    <t>Female - T33 - 100m</t>
  </si>
  <si>
    <t>Female - T34 - 100m</t>
  </si>
  <si>
    <t>Female - T35 - 100m</t>
  </si>
  <si>
    <t>Female - T36 - 100m</t>
  </si>
  <si>
    <t>Female - T37 - 100m</t>
  </si>
  <si>
    <t>Female - T38 - 100m</t>
  </si>
  <si>
    <t>Female - T42 - 100m</t>
  </si>
  <si>
    <t>Female - T43 - 100m</t>
  </si>
  <si>
    <t>Female - T44 - 100m</t>
  </si>
  <si>
    <t>Female - T45-47 - 100m</t>
  </si>
  <si>
    <t>Female - T51 - 100m</t>
  </si>
  <si>
    <t>Female - T52 - 100m</t>
  </si>
  <si>
    <t>Female - T53 - 100m</t>
  </si>
  <si>
    <t>Female - T54 - 100m</t>
  </si>
  <si>
    <t>Female - T61 - 100m</t>
  </si>
  <si>
    <t>Female - T62 - 100m</t>
  </si>
  <si>
    <t>Female - T63 - 100m</t>
  </si>
  <si>
    <t>Female - T64 - 100m</t>
  </si>
  <si>
    <t>Male - T11 - 200m</t>
  </si>
  <si>
    <t>Male - T12 - 200m</t>
  </si>
  <si>
    <t>Male - T13 - 200m</t>
  </si>
  <si>
    <t>Male - T33 - 200m</t>
  </si>
  <si>
    <t>Male - T34 - 200m</t>
  </si>
  <si>
    <t>Male - T35 - 200m</t>
  </si>
  <si>
    <t>Male - T36 - 200m</t>
  </si>
  <si>
    <t>Male - T37 - 200m</t>
  </si>
  <si>
    <t>Male - T38 - 200m</t>
  </si>
  <si>
    <t>Male - T42 - 200m</t>
  </si>
  <si>
    <t>Male - T43 - 200m</t>
  </si>
  <si>
    <t>Male - T44 - 200m</t>
  </si>
  <si>
    <t>Male - T45-47 - 200m</t>
  </si>
  <si>
    <t>Male - T51 - 200m</t>
  </si>
  <si>
    <t>Male - T52 - 200m</t>
  </si>
  <si>
    <t>Male - T53 - 200m</t>
  </si>
  <si>
    <t>Male - T54 - 200m</t>
  </si>
  <si>
    <t>Male - T61 - 200m</t>
  </si>
  <si>
    <t>Male - T62 - 200m</t>
  </si>
  <si>
    <t>Male - T63 - 200m</t>
  </si>
  <si>
    <t>Male - T64 - 200m</t>
  </si>
  <si>
    <t>Female - T11 - 200m</t>
  </si>
  <si>
    <t>Female - T12 - 200m</t>
  </si>
  <si>
    <t>Female - T13 - 200m</t>
  </si>
  <si>
    <t>Female - T33 - 200m</t>
  </si>
  <si>
    <t>Female - T34 - 200m</t>
  </si>
  <si>
    <t>Female - T35 - 200m</t>
  </si>
  <si>
    <t>Female - T36 - 200m</t>
  </si>
  <si>
    <t>Female - T37 - 200m</t>
  </si>
  <si>
    <t>Female - T38 - 200m</t>
  </si>
  <si>
    <t>Female - T42 - 200m</t>
  </si>
  <si>
    <t>Female - T43 - 200m</t>
  </si>
  <si>
    <t>Female - T44 - 200m</t>
  </si>
  <si>
    <t>Female - T45-47 - 200m</t>
  </si>
  <si>
    <t>Female - T51 - 200m</t>
  </si>
  <si>
    <t>Female - T52 - 200m</t>
  </si>
  <si>
    <t>Female - T53 - 200m</t>
  </si>
  <si>
    <t>Female - T54 - 200m</t>
  </si>
  <si>
    <t>Female - T61 - 200m</t>
  </si>
  <si>
    <t>Female - T62 - 200m</t>
  </si>
  <si>
    <t>Female - T63 - 200m</t>
  </si>
  <si>
    <t>Female - T64 - 200m</t>
  </si>
  <si>
    <t>Male - T11 - 400m</t>
  </si>
  <si>
    <t>Male - T12 - 400m</t>
  </si>
  <si>
    <t>Male - T13 - 400m</t>
  </si>
  <si>
    <t>Male - T20 - 400m</t>
  </si>
  <si>
    <t>Male - T33 - 400m</t>
  </si>
  <si>
    <t>Male - T34 - 400m</t>
  </si>
  <si>
    <t>Male - T35 - 400m</t>
  </si>
  <si>
    <t>Male - T36 - 400m</t>
  </si>
  <si>
    <t>Male - T37 - 400m</t>
  </si>
  <si>
    <t>Male - T38 - 400m</t>
  </si>
  <si>
    <t>Male - T42 - 400m</t>
  </si>
  <si>
    <t>Male - T43 - 400m</t>
  </si>
  <si>
    <t>Male - T44 - 400m</t>
  </si>
  <si>
    <t>Male - T45-47 - 400m</t>
  </si>
  <si>
    <t>Male - T51 - 400m</t>
  </si>
  <si>
    <t>Male - T52 - 400m</t>
  </si>
  <si>
    <t>Male - T53 - 400m</t>
  </si>
  <si>
    <t>Male - T54 - 400m</t>
  </si>
  <si>
    <t>Male - T61 - 400m</t>
  </si>
  <si>
    <t>Male - T62 - 400m</t>
  </si>
  <si>
    <t>Male - T63 - 400m</t>
  </si>
  <si>
    <t>Male - T64 - 400m</t>
  </si>
  <si>
    <t>Female - T11 - 400m</t>
  </si>
  <si>
    <t>Female - T12 - 400m</t>
  </si>
  <si>
    <t>Female - T13 - 400m</t>
  </si>
  <si>
    <t>Female - T20 - 400m</t>
  </si>
  <si>
    <t>Female - T33 - 400m</t>
  </si>
  <si>
    <t>Female - T34 - 400m</t>
  </si>
  <si>
    <t>Female - T35 - 400m</t>
  </si>
  <si>
    <t>Female - T36 - 400m</t>
  </si>
  <si>
    <t>Female - T37 - 400m</t>
  </si>
  <si>
    <t>Female - T38 - 400m</t>
  </si>
  <si>
    <t>Female - T43 - 400m</t>
  </si>
  <si>
    <t>Female - T44 - 400m</t>
  </si>
  <si>
    <t>Female - T45-47 - 400m</t>
  </si>
  <si>
    <t>Female - T52 - 400m</t>
  </si>
  <si>
    <t>Female - T53 - 400m</t>
  </si>
  <si>
    <t>Female - T54 - 400m</t>
  </si>
  <si>
    <t>Female - T62 - 400m</t>
  </si>
  <si>
    <t>Female - T64 - 400m</t>
  </si>
  <si>
    <t>Male - T11 - 800m</t>
  </si>
  <si>
    <t>Male - T12 - 800m</t>
  </si>
  <si>
    <t>Male - T13 - 800m</t>
  </si>
  <si>
    <t>Male - T20 - 800m</t>
  </si>
  <si>
    <t>Male - T33 - 800m</t>
  </si>
  <si>
    <t>Male - T34 - 800m</t>
  </si>
  <si>
    <t>Male - T35 - 800m</t>
  </si>
  <si>
    <t>Male - T36 - 800m</t>
  </si>
  <si>
    <t>Male - T37 - 800m</t>
  </si>
  <si>
    <t>Male - T38 - 800m</t>
  </si>
  <si>
    <t>Male - T44 - 800m</t>
  </si>
  <si>
    <t>Male - T45-47 - 800m</t>
  </si>
  <si>
    <t>Male - T51 - 800m</t>
  </si>
  <si>
    <t>Male - T52 - 800m</t>
  </si>
  <si>
    <t>Male - T53 - 800m</t>
  </si>
  <si>
    <t>Male - T54 - 800m</t>
  </si>
  <si>
    <t>Male - T64 - 800m</t>
  </si>
  <si>
    <t>Female - T11 - 800m</t>
  </si>
  <si>
    <t>Female - T12 - 800m</t>
  </si>
  <si>
    <t>Female - T13 - 800m</t>
  </si>
  <si>
    <t>Female - T20 - 800m</t>
  </si>
  <si>
    <t>Female - T33 - 800m</t>
  </si>
  <si>
    <t>Female - T34 - 800m</t>
  </si>
  <si>
    <t>Female - T35 - 800m</t>
  </si>
  <si>
    <t>Female - T38 - 800m</t>
  </si>
  <si>
    <t>Female - T45-47 - 800m</t>
  </si>
  <si>
    <t>Female - T52 - 800m</t>
  </si>
  <si>
    <t>Female - T53 - 800m</t>
  </si>
  <si>
    <t>Female - T54 - 800m</t>
  </si>
  <si>
    <t>Male - T11 - 1500m</t>
  </si>
  <si>
    <t>Male - T12 - 1500m</t>
  </si>
  <si>
    <t>Male - T13 - 1500m</t>
  </si>
  <si>
    <t>Male - T20 - 1500m</t>
  </si>
  <si>
    <t>Male - T33 - 1500m</t>
  </si>
  <si>
    <t>Male - T34 - 1500m</t>
  </si>
  <si>
    <t>Male - T36 - 1500m</t>
  </si>
  <si>
    <t>Male - T37 - 1500m</t>
  </si>
  <si>
    <t>Male - T38 - 1500m</t>
  </si>
  <si>
    <t>Male - T44 - 1500m</t>
  </si>
  <si>
    <t>Male - T45-47 - 1500m</t>
  </si>
  <si>
    <t>Male - T51 - 1500m</t>
  </si>
  <si>
    <t>Male - T52 - 1500m</t>
  </si>
  <si>
    <t>Male - T53/54 - 1500m</t>
  </si>
  <si>
    <t>Male - T64 - 1500m</t>
  </si>
  <si>
    <t>Sprints</t>
  </si>
  <si>
    <t>T&amp;F Event Table:</t>
  </si>
  <si>
    <t>T43/44</t>
  </si>
  <si>
    <t>F20</t>
  </si>
  <si>
    <t>T43-44</t>
  </si>
  <si>
    <t>F11</t>
  </si>
  <si>
    <t>F12</t>
  </si>
  <si>
    <t>F13</t>
  </si>
  <si>
    <t>F32</t>
  </si>
  <si>
    <t>F33</t>
  </si>
  <si>
    <t>F34</t>
  </si>
  <si>
    <t>F35</t>
  </si>
  <si>
    <t>F36</t>
  </si>
  <si>
    <t>F37</t>
  </si>
  <si>
    <t>F38</t>
  </si>
  <si>
    <t>F40</t>
  </si>
  <si>
    <t>F41</t>
  </si>
  <si>
    <t>F42</t>
  </si>
  <si>
    <t>F43/44</t>
  </si>
  <si>
    <t>F46</t>
  </si>
  <si>
    <t>F52</t>
  </si>
  <si>
    <t>F53</t>
  </si>
  <si>
    <t>F54</t>
  </si>
  <si>
    <t>F55</t>
  </si>
  <si>
    <t>F56</t>
  </si>
  <si>
    <t>F57</t>
  </si>
  <si>
    <t>F61</t>
  </si>
  <si>
    <t>F62</t>
  </si>
  <si>
    <t>F63</t>
  </si>
  <si>
    <t>F64</t>
  </si>
  <si>
    <t>Shot Putt</t>
  </si>
  <si>
    <t>F51</t>
  </si>
  <si>
    <t>F31</t>
  </si>
  <si>
    <t>Club Throw</t>
  </si>
  <si>
    <t>Male - T11 - Long Jump</t>
  </si>
  <si>
    <t>Male - T12 - Long Jump</t>
  </si>
  <si>
    <t>Male - T13 - Long Jump</t>
  </si>
  <si>
    <t>Male - T20 - Long Jump</t>
  </si>
  <si>
    <t>Male - T35 - Long Jump</t>
  </si>
  <si>
    <t>Male - T36 - Long Jump</t>
  </si>
  <si>
    <t>Male - T37 - Long Jump</t>
  </si>
  <si>
    <t>Male - T38 - Long Jump</t>
  </si>
  <si>
    <t>Male - T42 - Long Jump</t>
  </si>
  <si>
    <t>Male - T43/44 - Long Jump</t>
  </si>
  <si>
    <t>Male - T45-47 - Long Jump</t>
  </si>
  <si>
    <t>Male - T61 - Long Jump</t>
  </si>
  <si>
    <t>Male - T62 - Long Jump</t>
  </si>
  <si>
    <t>Male - T63 - Long Jump</t>
  </si>
  <si>
    <t>Male - T64 - Long Jump</t>
  </si>
  <si>
    <t>Female - T11 - Long Jump</t>
  </si>
  <si>
    <t>Female - T12 - Long Jump</t>
  </si>
  <si>
    <t>Female - T13 - Long Jump</t>
  </si>
  <si>
    <t>Female - T20 - Long Jump</t>
  </si>
  <si>
    <t>Female - T35 - Long Jump</t>
  </si>
  <si>
    <t>Female - T36 - Long Jump</t>
  </si>
  <si>
    <t>Female - T37 - Long Jump</t>
  </si>
  <si>
    <t>Female - T38 - Long Jump</t>
  </si>
  <si>
    <t>Female - T42 - Long Jump</t>
  </si>
  <si>
    <t>Female - T43/44 - Long Jump</t>
  </si>
  <si>
    <t>Female - T45-47 - Long Jump</t>
  </si>
  <si>
    <t>Female - T61 - Long Jump</t>
  </si>
  <si>
    <t>Female - T62 - Long Jump</t>
  </si>
  <si>
    <t>Female - T63 - Long Jump</t>
  </si>
  <si>
    <t>Female - T64 - Long Jump</t>
  </si>
  <si>
    <t>Male - T11 - Triple Jump</t>
  </si>
  <si>
    <t>Male - T12 - Triple Jump</t>
  </si>
  <si>
    <t>Male - T13 - Triple Jump</t>
  </si>
  <si>
    <t>Male - T20 - Triple Jump</t>
  </si>
  <si>
    <t>Male - T45-47 - Triple Jump</t>
  </si>
  <si>
    <t>Female - T20 - Triple Jump</t>
  </si>
  <si>
    <t>Male - T11 - High Jump</t>
  </si>
  <si>
    <t>Male - T12 - High Jump</t>
  </si>
  <si>
    <t>Male - T13 - High Jump</t>
  </si>
  <si>
    <t>Male - F20 - High Jump</t>
  </si>
  <si>
    <t>Male - T42 - High Jump</t>
  </si>
  <si>
    <t>Male - T43/44 - High Jump</t>
  </si>
  <si>
    <t>Male - T45-47 - High Jump</t>
  </si>
  <si>
    <t>Male - T61 - High Jump</t>
  </si>
  <si>
    <t>Male - T62 - High Jump</t>
  </si>
  <si>
    <t>Male - T63 - High Jump</t>
  </si>
  <si>
    <t>Male - T64 - High Jump</t>
  </si>
  <si>
    <t>Female - F20 - High Jump</t>
  </si>
  <si>
    <t>Female - T43-44 - High Jump</t>
  </si>
  <si>
    <t>Female - T62 - High Jump</t>
  </si>
  <si>
    <t>Female - T64 - High Jump</t>
  </si>
  <si>
    <t>Male - F11 - Shot Putt</t>
  </si>
  <si>
    <t>Male - F12 - Shot Putt</t>
  </si>
  <si>
    <t>Male - F13 - Shot Putt</t>
  </si>
  <si>
    <t>Male - F20 - Shot Putt</t>
  </si>
  <si>
    <t>Male - F32 - Shot Putt</t>
  </si>
  <si>
    <t>Male - F33 - Shot Putt</t>
  </si>
  <si>
    <t>Male - F34 - Shot Putt</t>
  </si>
  <si>
    <t>Male - F35 - Shot Putt</t>
  </si>
  <si>
    <t>Male - F36 - Shot Putt</t>
  </si>
  <si>
    <t>Male - F37 - Shot Putt</t>
  </si>
  <si>
    <t>Male - F38 - Shot Putt</t>
  </si>
  <si>
    <t>Male - F40 - Shot Putt</t>
  </si>
  <si>
    <t>Male - F41 - Shot Putt</t>
  </si>
  <si>
    <t>Male - F42 - Shot Putt</t>
  </si>
  <si>
    <t>Male - F43/44 - Shot Putt</t>
  </si>
  <si>
    <t>Male - F46 - Shot Putt</t>
  </si>
  <si>
    <t>Male - F52 - Shot Putt</t>
  </si>
  <si>
    <t>Male - F53 - Shot Putt</t>
  </si>
  <si>
    <t>Male - F54 - Shot Putt</t>
  </si>
  <si>
    <t>Male - F55 - Shot Putt</t>
  </si>
  <si>
    <t>Male - F56 - Shot Putt</t>
  </si>
  <si>
    <t>Male - F57 - Shot Putt</t>
  </si>
  <si>
    <t>Male - F61 - Shot Putt</t>
  </si>
  <si>
    <t>Male - F62 - Shot Putt</t>
  </si>
  <si>
    <t>Male - F63 - Shot Putt</t>
  </si>
  <si>
    <t>Male - F64 - Shot Putt</t>
  </si>
  <si>
    <t>Female - F11 - Shot Putt</t>
  </si>
  <si>
    <t>Female - F12 - Shot Putt</t>
  </si>
  <si>
    <t>Female - F13 - Shot Putt</t>
  </si>
  <si>
    <t>Female - F20 - Shot Putt</t>
  </si>
  <si>
    <t>Female - F32 - Shot Putt</t>
  </si>
  <si>
    <t>Female - F33 - Shot Putt</t>
  </si>
  <si>
    <t>Female - F34 - Shot Putt</t>
  </si>
  <si>
    <t>Female - F35 - Shot Putt</t>
  </si>
  <si>
    <t>Female - F36 - Shot Putt</t>
  </si>
  <si>
    <t>Female - F37 - Shot Putt</t>
  </si>
  <si>
    <t>Female - F38 - Shot Putt</t>
  </si>
  <si>
    <t>Female - F40 - Shot Putt</t>
  </si>
  <si>
    <t>Female - F41 - Shot Putt</t>
  </si>
  <si>
    <t>Female - F42 - Shot Putt</t>
  </si>
  <si>
    <t>Female - F43/44 - Shot Putt</t>
  </si>
  <si>
    <t>Female - F46 - Shot Putt</t>
  </si>
  <si>
    <t>Female - F52 - Shot Putt</t>
  </si>
  <si>
    <t>Female - F53 - Shot Putt</t>
  </si>
  <si>
    <t>Female - F54 - Shot Putt</t>
  </si>
  <si>
    <t>Female - F55 - Shot Putt</t>
  </si>
  <si>
    <t>Female - F56 - Shot Putt</t>
  </si>
  <si>
    <t>Female - F57 - Shot Putt</t>
  </si>
  <si>
    <t>Female - F61 - Shot Putt</t>
  </si>
  <si>
    <t>Female - F62 - Shot Putt</t>
  </si>
  <si>
    <t>Female - F63 - Shot Putt</t>
  </si>
  <si>
    <t>Female - F64 - Shot Putt</t>
  </si>
  <si>
    <t>Male - F11 - Discus</t>
  </si>
  <si>
    <t>Male - F12 - Discus</t>
  </si>
  <si>
    <t>Male - F13 - Discus</t>
  </si>
  <si>
    <t>Male - F20 - Discus</t>
  </si>
  <si>
    <t>Male - F32 - Discus</t>
  </si>
  <si>
    <t>Male - F33 - Discus</t>
  </si>
  <si>
    <t>Male - F34 - Discus</t>
  </si>
  <si>
    <t>Male - F35 - Discus</t>
  </si>
  <si>
    <t>Male - F36 - Discus</t>
  </si>
  <si>
    <t>Male - F37 - Discus</t>
  </si>
  <si>
    <t>Male - F38 - Discus</t>
  </si>
  <si>
    <t>Male - F40 - Discus</t>
  </si>
  <si>
    <t>Male - F41 - Discus</t>
  </si>
  <si>
    <t>Male - F42 - Discus</t>
  </si>
  <si>
    <t>Male - F43/44 - Discus</t>
  </si>
  <si>
    <t>Male - F46 - Discus</t>
  </si>
  <si>
    <t>Male - F51 - Discus</t>
  </si>
  <si>
    <t>Male - F52 - Discus</t>
  </si>
  <si>
    <t>Male - F53 - Discus</t>
  </si>
  <si>
    <t>Male - F54 - Discus</t>
  </si>
  <si>
    <t>Male - F55 - Discus</t>
  </si>
  <si>
    <t>Male - F56 - Discus</t>
  </si>
  <si>
    <t>Male - F57 - Discus</t>
  </si>
  <si>
    <t>Male - F61 - Discus</t>
  </si>
  <si>
    <t>Male - F62 - Discus</t>
  </si>
  <si>
    <t>Male - F63 - Discus</t>
  </si>
  <si>
    <t>Male - F64 - Discus</t>
  </si>
  <si>
    <t>Female - F11 - Discus</t>
  </si>
  <si>
    <t>Female - F12 - Discus</t>
  </si>
  <si>
    <t>Female - F13 - Discus</t>
  </si>
  <si>
    <t>Female - F20 - Discus</t>
  </si>
  <si>
    <t>Female - F32 - Discus</t>
  </si>
  <si>
    <t>Female - F33 - Discus</t>
  </si>
  <si>
    <t>Female - F34 - Discus</t>
  </si>
  <si>
    <t>Female - F35 - Discus</t>
  </si>
  <si>
    <t>Female - F36 - Discus</t>
  </si>
  <si>
    <t>Female - F37 - Discus</t>
  </si>
  <si>
    <t>Female - F38 - Discus</t>
  </si>
  <si>
    <t>Female - F40 - Discus</t>
  </si>
  <si>
    <t>Female - F41 - Discus</t>
  </si>
  <si>
    <t>Female - F42 - Discus</t>
  </si>
  <si>
    <t>Female - F43/44 - Discus</t>
  </si>
  <si>
    <t>Female - F46 - Discus</t>
  </si>
  <si>
    <t>Female - F51 - Discus</t>
  </si>
  <si>
    <t>Female - F52 - Discus</t>
  </si>
  <si>
    <t>Female - F53 - Discus</t>
  </si>
  <si>
    <t>Female - F54 - Discus</t>
  </si>
  <si>
    <t>Female - F55 - Discus</t>
  </si>
  <si>
    <t>Female - F56 - Discus</t>
  </si>
  <si>
    <t>Female - F57 - Discus</t>
  </si>
  <si>
    <t>Female - F61 - Discus</t>
  </si>
  <si>
    <t>Female - F62 - Discus</t>
  </si>
  <si>
    <t>Female - F63 - Discus</t>
  </si>
  <si>
    <t>Female - F64 - Discus</t>
  </si>
  <si>
    <t>Male - F11 - Javelin</t>
  </si>
  <si>
    <t>Male - F12 - Javelin</t>
  </si>
  <si>
    <t>Male - F13 - Javelin</t>
  </si>
  <si>
    <t>Male - F20 - Javelin</t>
  </si>
  <si>
    <t>Male - F33 - Javelin</t>
  </si>
  <si>
    <t>Male - F34 - Javelin</t>
  </si>
  <si>
    <t>Male - F35 - Javelin</t>
  </si>
  <si>
    <t>Male - F36 - Javelin</t>
  </si>
  <si>
    <t>Male - F37 - Javelin</t>
  </si>
  <si>
    <t>Male - F38 - Javelin</t>
  </si>
  <si>
    <t>Male - F40 - Javelin</t>
  </si>
  <si>
    <t>Male - F41 - Javelin</t>
  </si>
  <si>
    <t>Male - F42 - Javelin</t>
  </si>
  <si>
    <t>Male - F43/44 - Javelin</t>
  </si>
  <si>
    <t>Male - F46 - Javelin</t>
  </si>
  <si>
    <t>Male - F52 - Javelin</t>
  </si>
  <si>
    <t>Male - F53 - Javelin</t>
  </si>
  <si>
    <t>Male - F54 - Javelin</t>
  </si>
  <si>
    <t>Male - F55 - Javelin</t>
  </si>
  <si>
    <t>Male - F56 - Javelin</t>
  </si>
  <si>
    <t>Male - F57 - Javelin</t>
  </si>
  <si>
    <t>Male - F61 - Javelin</t>
  </si>
  <si>
    <t>Male - F62 - Javelin</t>
  </si>
  <si>
    <t>Male - F63 - Javelin</t>
  </si>
  <si>
    <t>Male - F64 - Javelin</t>
  </si>
  <si>
    <t>Female - F11 - Javelin</t>
  </si>
  <si>
    <t>Female - F12 - Javelin</t>
  </si>
  <si>
    <t>Female - F13 - Javelin</t>
  </si>
  <si>
    <t>Female - F20 - Javelin</t>
  </si>
  <si>
    <t>Female - F33 - Javelin</t>
  </si>
  <si>
    <t>Female - F34 - Javelin</t>
  </si>
  <si>
    <t>Female - F35 - Javelin</t>
  </si>
  <si>
    <t>Female - F36 - Javelin</t>
  </si>
  <si>
    <t>Female - F37 - Javelin</t>
  </si>
  <si>
    <t>Female - F38 - Javelin</t>
  </si>
  <si>
    <t>Female - F40 - Javelin</t>
  </si>
  <si>
    <t>Female - F41 - Javelin</t>
  </si>
  <si>
    <t>Female - F42 - Javelin</t>
  </si>
  <si>
    <t>Female - F43/44 - Javelin</t>
  </si>
  <si>
    <t>Female - F46 - Javelin</t>
  </si>
  <si>
    <t>Female - F52 - Javelin</t>
  </si>
  <si>
    <t>Female - F53 - Javelin</t>
  </si>
  <si>
    <t>Female - F54 - Javelin</t>
  </si>
  <si>
    <t>Female - F55 - Javelin</t>
  </si>
  <si>
    <t>Female - F56 - Javelin</t>
  </si>
  <si>
    <t>Female - F57 - Javelin</t>
  </si>
  <si>
    <t>Female - F61 - Javelin</t>
  </si>
  <si>
    <t>Female - F62 - Javelin</t>
  </si>
  <si>
    <t>Female - F63 - Javelin</t>
  </si>
  <si>
    <t>Female - F64 - Javelin</t>
  </si>
  <si>
    <t>Male - F31 - Club Throw</t>
  </si>
  <si>
    <t>Male - F32 - Club Throw</t>
  </si>
  <si>
    <t>Male - F51 - Club Throw</t>
  </si>
  <si>
    <t>Female - F31 - Club Throw</t>
  </si>
  <si>
    <t>Female - F32 - Club Throw</t>
  </si>
  <si>
    <t>Female - F51 - Club Throw</t>
  </si>
  <si>
    <t>U14 - 3kg</t>
  </si>
  <si>
    <t>U16 - 4kg</t>
  </si>
  <si>
    <t>U18 - 5kg</t>
  </si>
  <si>
    <t>U14 - 1kg</t>
  </si>
  <si>
    <t>U16 - 1.25kg</t>
  </si>
  <si>
    <t>U18 - 1.50kg</t>
  </si>
  <si>
    <t>U14 -  500grams</t>
  </si>
  <si>
    <t>U16 -  600grams</t>
  </si>
  <si>
    <t>U18 -  700grams</t>
  </si>
  <si>
    <t>U14 - 2.72kg</t>
  </si>
  <si>
    <t>U16 - 3kg</t>
  </si>
  <si>
    <t>U18 - 3kg</t>
  </si>
  <si>
    <t>U14 - 0.75kg</t>
  </si>
  <si>
    <t>U16 - 1kg</t>
  </si>
  <si>
    <t>U18 - 1kg</t>
  </si>
  <si>
    <t>U14 - 2.00kg</t>
  </si>
  <si>
    <t>U14 - 400grams</t>
  </si>
  <si>
    <t>U16 - 500grams</t>
  </si>
  <si>
    <t>U18 - 500grams</t>
  </si>
  <si>
    <t>U14</t>
  </si>
  <si>
    <t>U16</t>
  </si>
  <si>
    <t>U18</t>
  </si>
  <si>
    <t>Duscus 1.25kg</t>
  </si>
  <si>
    <t>Hammer 2kg</t>
  </si>
  <si>
    <t>Male 1200m Steeplechase Standards</t>
  </si>
  <si>
    <t>Female 1200m Steeplechase Standards</t>
  </si>
  <si>
    <t xml:space="preserve">U18 </t>
  </si>
  <si>
    <t>Male Half Marathon Standards</t>
  </si>
  <si>
    <t>Female Half Marathon Standards</t>
  </si>
  <si>
    <t>Male Marathon Standards</t>
  </si>
  <si>
    <t>Female Marathon Standards</t>
  </si>
  <si>
    <t>ROAD</t>
  </si>
  <si>
    <t>500m</t>
  </si>
  <si>
    <t>1200m Steeplechase</t>
  </si>
  <si>
    <t>Half Marathon</t>
  </si>
  <si>
    <t>Marathon</t>
  </si>
  <si>
    <t>U16 - 300m</t>
  </si>
  <si>
    <t>U18 - 300m</t>
  </si>
  <si>
    <t>U18 - 400m</t>
  </si>
  <si>
    <t>U14 - 80m Hurdles</t>
  </si>
  <si>
    <t>U16 - 100m Hurdles</t>
  </si>
  <si>
    <t>U18 110m Hurdles</t>
  </si>
  <si>
    <t>U14 - 200m Hurdles</t>
  </si>
  <si>
    <t>U16 - 300m Hurdles</t>
  </si>
  <si>
    <t>U18 - 400m Hurdles</t>
  </si>
  <si>
    <t>U14 - 75m Hurdles</t>
  </si>
  <si>
    <t>U16 - 80m Hurdles</t>
  </si>
  <si>
    <t>U18 - 100m Hurdles</t>
  </si>
  <si>
    <t>U13 - 80m Hurdles</t>
  </si>
  <si>
    <t>U15 - 100m Hurdles</t>
  </si>
  <si>
    <t>U17 - 110m Hurdles</t>
  </si>
  <si>
    <t>200m Hurdles</t>
  </si>
  <si>
    <t>Male - U14 - 60m</t>
  </si>
  <si>
    <t>Male - U16 - 60m</t>
  </si>
  <si>
    <t>Male - U18 - 60m</t>
  </si>
  <si>
    <t>Male - U14 - 75m</t>
  </si>
  <si>
    <t>Male - U14 - 100m</t>
  </si>
  <si>
    <t>Male - U16 - 100m</t>
  </si>
  <si>
    <t>Male - U18 - 100m</t>
  </si>
  <si>
    <t>Male - U14 - 150m</t>
  </si>
  <si>
    <t>Male - U14 - 200m</t>
  </si>
  <si>
    <t>Male - U16 - 200m</t>
  </si>
  <si>
    <t>Male - U18 - 200m</t>
  </si>
  <si>
    <t>Male - U16 - 300m</t>
  </si>
  <si>
    <t>Male - U18 - 300m</t>
  </si>
  <si>
    <t>Male - U18 - 400m</t>
  </si>
  <si>
    <t>Male - U14 - 60m Hurdles</t>
  </si>
  <si>
    <t>Male - U16 - 60m Hurdles</t>
  </si>
  <si>
    <t>Male - U18 - 60m Hurdles</t>
  </si>
  <si>
    <t>Male - U13 - 80m Hurdles</t>
  </si>
  <si>
    <t>Male - U14 - 80m Hurdles</t>
  </si>
  <si>
    <t>Male - U15 - 100m Hurdles</t>
  </si>
  <si>
    <t>Male - U16 - 100m Hurdles</t>
  </si>
  <si>
    <t>Male - U17 - 110m Hurdles</t>
  </si>
  <si>
    <t>Male - U18 - 110m Hurdles</t>
  </si>
  <si>
    <t>Male - U14 - 200m Hurdles</t>
  </si>
  <si>
    <t>Male - U16 - 300m Hurdles</t>
  </si>
  <si>
    <t>Male - U18 - 400m Hurdles</t>
  </si>
  <si>
    <t>Female - U14 - 60m</t>
  </si>
  <si>
    <t>Female - U16 - 60m</t>
  </si>
  <si>
    <t>Female - U18 - 60m</t>
  </si>
  <si>
    <t>Female - U12 - 75m</t>
  </si>
  <si>
    <t>Female - U14 - 75m</t>
  </si>
  <si>
    <t>Female - U14 - 100m</t>
  </si>
  <si>
    <t>Female - U16 - 100m</t>
  </si>
  <si>
    <t>Female - U18 - 100m</t>
  </si>
  <si>
    <t>Female - U14 - 150m</t>
  </si>
  <si>
    <t>Female - U14 - 200m</t>
  </si>
  <si>
    <t>Female - U16 - 200m</t>
  </si>
  <si>
    <t>Female - U18 - 200m</t>
  </si>
  <si>
    <t>Female - U16 - 300m</t>
  </si>
  <si>
    <t>Female - U18 - 300m</t>
  </si>
  <si>
    <t>Female - U18 - 400m</t>
  </si>
  <si>
    <t>Female - U14 - 60m Hurdles</t>
  </si>
  <si>
    <t>Female - U16 - 60m Hurdles</t>
  </si>
  <si>
    <t>Female - U18 - 60m Hurdles</t>
  </si>
  <si>
    <t>Female - U13 - 75m Hurdles</t>
  </si>
  <si>
    <t>Female - U14 - 75m Hurdles</t>
  </si>
  <si>
    <t>Female - U15 - 80m Hurdles</t>
  </si>
  <si>
    <t>Female - U16 - 80m Hurdles</t>
  </si>
  <si>
    <t>Female - U17 - 100m Hurdles</t>
  </si>
  <si>
    <t>Female - U18 - 100m Hurdles</t>
  </si>
  <si>
    <t>Female - U14 - 200m Hurdles</t>
  </si>
  <si>
    <t>Female - U16 - 300m Hurdles</t>
  </si>
  <si>
    <t>Female - U17 - 400m Hurdles</t>
  </si>
  <si>
    <t>Female - U18 - 400m Hurdles</t>
  </si>
  <si>
    <t>Male - U14 - 600m</t>
  </si>
  <si>
    <t>Male - U14 - 800m</t>
  </si>
  <si>
    <t>Male - U16 - 800m</t>
  </si>
  <si>
    <t>Male - U18 - 800m</t>
  </si>
  <si>
    <t>Male - U14 - 1200m</t>
  </si>
  <si>
    <t>Male - U14 - 1500m</t>
  </si>
  <si>
    <t>Male - U16 - 1500m</t>
  </si>
  <si>
    <t>Male - U18 - 1500m</t>
  </si>
  <si>
    <t>Male - U16 - 3000m</t>
  </si>
  <si>
    <t>Male - U18 - 3000m</t>
  </si>
  <si>
    <t>Male - U18 - 5000m</t>
  </si>
  <si>
    <t>Male - Senior  - 5000m</t>
  </si>
  <si>
    <t>Male - Senior  - 10,000m</t>
  </si>
  <si>
    <t>Male - Senior  - Half Marathon</t>
  </si>
  <si>
    <t>Male - Senior  - Marathon</t>
  </si>
  <si>
    <t>Female - U14 - 600m</t>
  </si>
  <si>
    <t>Female - U14 - 800m</t>
  </si>
  <si>
    <t>Female - U16 - 800m</t>
  </si>
  <si>
    <t>Female - U18 - 800m</t>
  </si>
  <si>
    <t>Female - U14 - 1200m</t>
  </si>
  <si>
    <t>Female - U14 - 1500m</t>
  </si>
  <si>
    <t>Female - U16 - 1500m</t>
  </si>
  <si>
    <t>Female - U17  - 1500m</t>
  </si>
  <si>
    <t>Female - U18 - 1500m</t>
  </si>
  <si>
    <t>Female - U16 - 3000m</t>
  </si>
  <si>
    <t>Female - U17  - 3000m</t>
  </si>
  <si>
    <t>Female - U18 - 3000m</t>
  </si>
  <si>
    <t>Female - U18 - 500m</t>
  </si>
  <si>
    <t>Female - Senior - Half Marathon</t>
  </si>
  <si>
    <t>Female - Senior - Marathon</t>
  </si>
  <si>
    <t>Male - U14 - 2000m Race Walk</t>
  </si>
  <si>
    <t>Male - U16 - 3000m Race Walk</t>
  </si>
  <si>
    <t>Male - U18 - 3000m Race Walk</t>
  </si>
  <si>
    <t>Male - U18 - 5000m Race Walk</t>
  </si>
  <si>
    <t>Female - U14 - 2000m Race Walk</t>
  </si>
  <si>
    <t>Female - U16 - 3000m Race Walk</t>
  </si>
  <si>
    <t>Female - U18 - 3000m Race Walk</t>
  </si>
  <si>
    <t>Female - U18 - 5000m Race Walk</t>
  </si>
  <si>
    <t>Male - U14 - 1200m Steeplechase</t>
  </si>
  <si>
    <t>Male - U16 - 1500m Steeplechase</t>
  </si>
  <si>
    <t>Male - U18 - 1500m Steeplechase</t>
  </si>
  <si>
    <t>Male - U18 - 2000m Steeplechase</t>
  </si>
  <si>
    <t>Female - U14 - 1200m Steeplechase</t>
  </si>
  <si>
    <t>Female - U16 - 1200m Steeplechase</t>
  </si>
  <si>
    <t>Female - U18 - 1500m Steeplechase</t>
  </si>
  <si>
    <t>Female - U18 - 2000m Steeplechase</t>
  </si>
  <si>
    <t>Male - U14 - Long Jump</t>
  </si>
  <si>
    <t>Male - U16 - Long Jump</t>
  </si>
  <si>
    <t>Male - U18 - Long Jump</t>
  </si>
  <si>
    <t>Male - U14 - Triple Jump</t>
  </si>
  <si>
    <t>Male - U16 - Triple Jump</t>
  </si>
  <si>
    <t>Male - U18 - Triple Jump</t>
  </si>
  <si>
    <t>Male - U10 - Standing Vertical Jump</t>
  </si>
  <si>
    <t>Male - U12 - Standing Vertical Jump</t>
  </si>
  <si>
    <t>Male - U14 - High Jump</t>
  </si>
  <si>
    <t>Male - U16 - High Jump</t>
  </si>
  <si>
    <t>Male - U18 - High Jump</t>
  </si>
  <si>
    <t>Male - U14 - Pole Vault</t>
  </si>
  <si>
    <t>Male - U16 - Pole Vault</t>
  </si>
  <si>
    <t>Male - U18 - Pole Vault</t>
  </si>
  <si>
    <t>Female - U14 - Long Jump</t>
  </si>
  <si>
    <t>Female - U16 - Long Jump</t>
  </si>
  <si>
    <t>Female - U18 - Long Jump</t>
  </si>
  <si>
    <t>Female - U14 - Triple Jump</t>
  </si>
  <si>
    <t>Female - U16 - Triple Jump</t>
  </si>
  <si>
    <t>Female - U18 - Triple Jump</t>
  </si>
  <si>
    <t>Female - U10 - Standing Vertical Jump</t>
  </si>
  <si>
    <t>Female - U12 - Standing Vertical Jump</t>
  </si>
  <si>
    <t>Female - U14 - High Jump</t>
  </si>
  <si>
    <t>Female - U16 - High Jump</t>
  </si>
  <si>
    <t>Female - U18 - High Jump</t>
  </si>
  <si>
    <t>Female - U14 - Pole Vault</t>
  </si>
  <si>
    <t>Female - U16 - Pole Vault</t>
  </si>
  <si>
    <t>Female - U18 - Pole Vault</t>
  </si>
  <si>
    <t>Male - U14 - Indoor Pentathlon</t>
  </si>
  <si>
    <t>Male - U16 - Indoor Pentathlon</t>
  </si>
  <si>
    <t>Male - U15 - Indoor Heptathlon</t>
  </si>
  <si>
    <t>Male - U16 - Indoor Heptathlon</t>
  </si>
  <si>
    <t>Male - U18 - Indoor Heptathlon</t>
  </si>
  <si>
    <t>Male - U14 - Pentathlon</t>
  </si>
  <si>
    <t>Male - U16 - Pentathlon</t>
  </si>
  <si>
    <t>Male - U15 - Octathlon</t>
  </si>
  <si>
    <t>Male - U16 - Octathlon</t>
  </si>
  <si>
    <t>Male - U18 - Decathlon</t>
  </si>
  <si>
    <t>Female - U14 - Indoor Pentathlon</t>
  </si>
  <si>
    <t>Female - U16 - Indoor Pentathlon</t>
  </si>
  <si>
    <t>Female - U18 - Indoor Pentathlon</t>
  </si>
  <si>
    <t>Female - U14 - Pentathlon</t>
  </si>
  <si>
    <t>Female - U16 - Pentathlon</t>
  </si>
  <si>
    <t>Female - U15 - Heptathlon</t>
  </si>
  <si>
    <t>Female - U16 - Heptathlon</t>
  </si>
  <si>
    <t>Female - U18 - Heptathlon</t>
  </si>
  <si>
    <t>Male - U10 - Chest Push - Football/Netball Size 5</t>
  </si>
  <si>
    <t>Male - U12 - Chest push 1kg</t>
  </si>
  <si>
    <t>Male - U14 - Shot Putt 3kg</t>
  </si>
  <si>
    <t>Male - U15 - Shot Putt 4kg</t>
  </si>
  <si>
    <t>Male - U16 - Shot Putt 4kg</t>
  </si>
  <si>
    <t>Male - U18 - Shot Putt 5kg</t>
  </si>
  <si>
    <t>Male - U14 - Discus 1kg</t>
  </si>
  <si>
    <t>Male - U16 - Duscus 1.25kg</t>
  </si>
  <si>
    <t>Male - U18 - Discus 1.5kg</t>
  </si>
  <si>
    <t>Male - U14 - Hammer 3kg</t>
  </si>
  <si>
    <t>Male - U16 - Hammer 4kg</t>
  </si>
  <si>
    <t>Male - U18 - Hammer 5kg</t>
  </si>
  <si>
    <t>Male - U14 - Javelin 500g</t>
  </si>
  <si>
    <t>Male - U16 - Javelin 600g</t>
  </si>
  <si>
    <t>Male - U18 - Javelin 700g</t>
  </si>
  <si>
    <t>Female - U12 - Chest push 1kg</t>
  </si>
  <si>
    <t>Female - U14 - Shot Putt 2.72kg</t>
  </si>
  <si>
    <t>Female - U16 - Shot Putt 3kg</t>
  </si>
  <si>
    <t>Female - U18 - Shot Putt 3kg</t>
  </si>
  <si>
    <t>Female - Senior - Shot Putt 4kg</t>
  </si>
  <si>
    <t>Female - U14 - Discus 0.75kg</t>
  </si>
  <si>
    <t>Female - U16 - Discus 1kg</t>
  </si>
  <si>
    <t>Female - U18 - Discus 1kg</t>
  </si>
  <si>
    <t>Female - U14 - Hammer 2kg</t>
  </si>
  <si>
    <t>Female - U16 - Hammer 3kg</t>
  </si>
  <si>
    <t>Female - U18 - Hammer 3kg</t>
  </si>
  <si>
    <t>Female - U14 - Javelin 400g</t>
  </si>
  <si>
    <t>Female - U16 - Javelin 500g</t>
  </si>
  <si>
    <t>Female - U18 - Javelin 500g</t>
  </si>
  <si>
    <t>Road</t>
  </si>
  <si>
    <t>hh:mm:ss</t>
  </si>
  <si>
    <t>02:034:23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</si>
</sst>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:ss.00"/>
    <numFmt numFmtId="165" formatCode="ss.00"/>
    <numFmt numFmtId="166" formatCode="m:ss.00"/>
  </numFmts>
  <fonts count="15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5"/>
      <color theme="0"/>
      <name val="Calibri"/>
      <family val="2"/>
      <scheme val="minor"/>
    </font>
    <font>
      <sz val="10"/>
      <color rgb="FF0C0D0E"/>
      <name val="Var(--ff-mono)"/>
    </font>
    <font>
      <sz val="8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2"/>
      <color rgb="FF000000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rgb="FFD9E1F2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966FF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5" tint="0.79998168889431442"/>
        <bgColor indexed="64"/>
      </patternFill>
    </fill>
  </fills>
  <borders count="6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/>
      <top/>
      <bottom/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1"/>
      </right>
      <top style="thin">
        <color theme="1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indexed="64"/>
      </bottom>
      <diagonal/>
    </border>
    <border>
      <left style="thin">
        <color theme="1"/>
      </left>
      <right style="medium">
        <color indexed="64"/>
      </right>
      <top style="thin">
        <color theme="1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theme="1"/>
      </top>
      <bottom style="medium">
        <color indexed="64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medium">
        <color indexed="64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 style="medium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medium">
        <color indexed="64"/>
      </top>
      <bottom style="thin">
        <color theme="1"/>
      </bottom>
      <diagonal/>
    </border>
    <border>
      <left style="thin">
        <color theme="1"/>
      </left>
      <right style="medium">
        <color indexed="64"/>
      </right>
      <top style="medium">
        <color indexed="64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</borders>
  <cellStyleXfs count="1">
    <xf numFmtId="0" fontId="0" fillId="0" borderId="0"/>
  </cellStyleXfs>
  <cellXfs count="421">
    <xf numFmtId="0" fontId="0" fillId="0" borderId="0" xfId="0"/>
    <xf numFmtId="0" fontId="2" fillId="0" borderId="0" xfId="0" applyFont="1"/>
    <xf numFmtId="0" fontId="2" fillId="0" borderId="1" xfId="0" applyFont="1" applyBorder="1"/>
    <xf numFmtId="0" fontId="3" fillId="3" borderId="1" xfId="0" applyFont="1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5" borderId="1" xfId="0" applyFill="1" applyBorder="1"/>
    <xf numFmtId="0" fontId="0" fillId="5" borderId="1" xfId="0" applyFill="1" applyBorder="1" applyAlignment="1">
      <alignment horizontal="center"/>
    </xf>
    <xf numFmtId="0" fontId="0" fillId="0" borderId="0" xfId="0" applyAlignment="1">
      <alignment horizontal="center"/>
    </xf>
    <xf numFmtId="2" fontId="0" fillId="0" borderId="1" xfId="0" applyNumberFormat="1" applyBorder="1" applyAlignment="1">
      <alignment horizontal="center"/>
    </xf>
    <xf numFmtId="2" fontId="3" fillId="3" borderId="1" xfId="0" applyNumberFormat="1" applyFont="1" applyFill="1" applyBorder="1" applyAlignment="1">
      <alignment horizontal="center"/>
    </xf>
    <xf numFmtId="2" fontId="0" fillId="5" borderId="1" xfId="0" applyNumberFormat="1" applyFill="1" applyBorder="1" applyAlignment="1">
      <alignment horizontal="center"/>
    </xf>
    <xf numFmtId="2" fontId="3" fillId="5" borderId="1" xfId="0" applyNumberFormat="1" applyFont="1" applyFill="1" applyBorder="1" applyAlignment="1">
      <alignment horizontal="center"/>
    </xf>
    <xf numFmtId="2" fontId="3" fillId="2" borderId="1" xfId="0" applyNumberFormat="1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2" fillId="0" borderId="9" xfId="0" applyFont="1" applyBorder="1"/>
    <xf numFmtId="0" fontId="2" fillId="0" borderId="11" xfId="0" applyFont="1" applyBorder="1"/>
    <xf numFmtId="0" fontId="2" fillId="0" borderId="7" xfId="0" applyFont="1" applyBorder="1"/>
    <xf numFmtId="0" fontId="2" fillId="0" borderId="7" xfId="0" applyFont="1" applyBorder="1" applyAlignment="1">
      <alignment horizontal="center"/>
    </xf>
    <xf numFmtId="0" fontId="0" fillId="4" borderId="10" xfId="0" applyFill="1" applyBorder="1" applyAlignment="1">
      <alignment horizontal="center"/>
    </xf>
    <xf numFmtId="0" fontId="3" fillId="3" borderId="5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0" fillId="4" borderId="6" xfId="0" applyFill="1" applyBorder="1" applyAlignment="1">
      <alignment horizontal="center"/>
    </xf>
    <xf numFmtId="0" fontId="6" fillId="0" borderId="0" xfId="0" applyFont="1" applyAlignment="1">
      <alignment horizontal="center"/>
    </xf>
    <xf numFmtId="2" fontId="0" fillId="0" borderId="5" xfId="0" applyNumberFormat="1" applyBorder="1" applyAlignment="1">
      <alignment horizontal="center"/>
    </xf>
    <xf numFmtId="2" fontId="7" fillId="0" borderId="1" xfId="0" applyNumberFormat="1" applyFont="1" applyBorder="1" applyAlignment="1">
      <alignment horizontal="center"/>
    </xf>
    <xf numFmtId="2" fontId="0" fillId="6" borderId="13" xfId="0" applyNumberFormat="1" applyFill="1" applyBorder="1" applyAlignment="1">
      <alignment horizontal="center"/>
    </xf>
    <xf numFmtId="0" fontId="0" fillId="6" borderId="13" xfId="0" applyFill="1" applyBorder="1"/>
    <xf numFmtId="2" fontId="3" fillId="7" borderId="1" xfId="0" applyNumberFormat="1" applyFont="1" applyFill="1" applyBorder="1" applyAlignment="1">
      <alignment horizontal="center"/>
    </xf>
    <xf numFmtId="0" fontId="3" fillId="7" borderId="1" xfId="0" applyFont="1" applyFill="1" applyBorder="1" applyAlignment="1">
      <alignment horizontal="center"/>
    </xf>
    <xf numFmtId="2" fontId="3" fillId="2" borderId="5" xfId="0" applyNumberFormat="1" applyFont="1" applyFill="1" applyBorder="1" applyAlignment="1">
      <alignment horizontal="center"/>
    </xf>
    <xf numFmtId="0" fontId="0" fillId="5" borderId="10" xfId="0" applyFill="1" applyBorder="1" applyAlignment="1">
      <alignment horizontal="center"/>
    </xf>
    <xf numFmtId="2" fontId="0" fillId="5" borderId="10" xfId="0" applyNumberFormat="1" applyFill="1" applyBorder="1" applyAlignment="1">
      <alignment horizontal="center"/>
    </xf>
    <xf numFmtId="2" fontId="3" fillId="5" borderId="5" xfId="0" applyNumberFormat="1" applyFont="1" applyFill="1" applyBorder="1" applyAlignment="1">
      <alignment horizontal="center"/>
    </xf>
    <xf numFmtId="0" fontId="3" fillId="5" borderId="5" xfId="0" applyFont="1" applyFill="1" applyBorder="1" applyAlignment="1">
      <alignment horizontal="center"/>
    </xf>
    <xf numFmtId="0" fontId="0" fillId="5" borderId="6" xfId="0" applyFill="1" applyBorder="1" applyAlignment="1">
      <alignment horizontal="center"/>
    </xf>
    <xf numFmtId="2" fontId="0" fillId="4" borderId="10" xfId="0" applyNumberFormat="1" applyFill="1" applyBorder="1" applyAlignment="1">
      <alignment horizontal="center"/>
    </xf>
    <xf numFmtId="2" fontId="3" fillId="3" borderId="5" xfId="0" applyNumberFormat="1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2" fillId="0" borderId="14" xfId="0" applyFont="1" applyBorder="1"/>
    <xf numFmtId="2" fontId="0" fillId="4" borderId="6" xfId="0" applyNumberFormat="1" applyFill="1" applyBorder="1" applyAlignment="1">
      <alignment horizontal="center"/>
    </xf>
    <xf numFmtId="0" fontId="0" fillId="5" borderId="10" xfId="0" applyFill="1" applyBorder="1"/>
    <xf numFmtId="0" fontId="2" fillId="0" borderId="12" xfId="0" applyFont="1" applyBorder="1"/>
    <xf numFmtId="2" fontId="7" fillId="0" borderId="5" xfId="0" applyNumberFormat="1" applyFont="1" applyBorder="1" applyAlignment="1">
      <alignment horizontal="center"/>
    </xf>
    <xf numFmtId="0" fontId="0" fillId="6" borderId="13" xfId="0" applyFill="1" applyBorder="1" applyAlignment="1">
      <alignment horizontal="center"/>
    </xf>
    <xf numFmtId="2" fontId="7" fillId="5" borderId="1" xfId="0" applyNumberFormat="1" applyFont="1" applyFill="1" applyBorder="1" applyAlignment="1">
      <alignment horizontal="center"/>
    </xf>
    <xf numFmtId="2" fontId="8" fillId="5" borderId="1" xfId="0" applyNumberFormat="1" applyFont="1" applyFill="1" applyBorder="1" applyAlignment="1">
      <alignment horizontal="center"/>
    </xf>
    <xf numFmtId="2" fontId="0" fillId="5" borderId="6" xfId="0" applyNumberFormat="1" applyFill="1" applyBorder="1" applyAlignment="1">
      <alignment horizontal="center"/>
    </xf>
    <xf numFmtId="2" fontId="0" fillId="0" borderId="19" xfId="0" applyNumberFormat="1" applyBorder="1" applyAlignment="1">
      <alignment horizontal="center"/>
    </xf>
    <xf numFmtId="2" fontId="3" fillId="0" borderId="19" xfId="0" applyNumberFormat="1" applyFont="1" applyBorder="1" applyAlignment="1">
      <alignment horizontal="center"/>
    </xf>
    <xf numFmtId="0" fontId="0" fillId="6" borderId="10" xfId="0" applyFill="1" applyBorder="1" applyAlignment="1">
      <alignment horizontal="center"/>
    </xf>
    <xf numFmtId="0" fontId="0" fillId="0" borderId="20" xfId="0" applyBorder="1"/>
    <xf numFmtId="0" fontId="0" fillId="5" borderId="5" xfId="0" applyFill="1" applyBorder="1"/>
    <xf numFmtId="0" fontId="0" fillId="2" borderId="1" xfId="0" applyFill="1" applyBorder="1" applyAlignment="1">
      <alignment horizontal="center"/>
    </xf>
    <xf numFmtId="0" fontId="3" fillId="0" borderId="0" xfId="0" applyFont="1" applyAlignment="1">
      <alignment horizontal="center"/>
    </xf>
    <xf numFmtId="2" fontId="0" fillId="0" borderId="0" xfId="0" applyNumberFormat="1" applyAlignment="1">
      <alignment horizontal="center"/>
    </xf>
    <xf numFmtId="2" fontId="3" fillId="0" borderId="0" xfId="0" applyNumberFormat="1" applyFont="1" applyAlignment="1">
      <alignment horizontal="center"/>
    </xf>
    <xf numFmtId="2" fontId="0" fillId="5" borderId="4" xfId="0" applyNumberFormat="1" applyFill="1" applyBorder="1" applyAlignment="1">
      <alignment horizontal="center"/>
    </xf>
    <xf numFmtId="0" fontId="4" fillId="5" borderId="1" xfId="0" applyFont="1" applyFill="1" applyBorder="1"/>
    <xf numFmtId="0" fontId="4" fillId="2" borderId="7" xfId="0" applyFont="1" applyFill="1" applyBorder="1" applyAlignment="1">
      <alignment horizontal="center"/>
    </xf>
    <xf numFmtId="47" fontId="3" fillId="2" borderId="1" xfId="0" applyNumberFormat="1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47" fontId="0" fillId="4" borderId="1" xfId="0" applyNumberFormat="1" applyFill="1" applyBorder="1" applyAlignment="1">
      <alignment horizontal="center"/>
    </xf>
    <xf numFmtId="47" fontId="3" fillId="3" borderId="1" xfId="0" applyNumberFormat="1" applyFont="1" applyFill="1" applyBorder="1" applyAlignment="1">
      <alignment horizontal="center"/>
    </xf>
    <xf numFmtId="47" fontId="3" fillId="3" borderId="1" xfId="0" applyNumberFormat="1" applyFont="1" applyFill="1" applyBorder="1"/>
    <xf numFmtId="164" fontId="0" fillId="0" borderId="1" xfId="0" applyNumberFormat="1" applyBorder="1" applyAlignment="1">
      <alignment horizontal="center"/>
    </xf>
    <xf numFmtId="47" fontId="7" fillId="0" borderId="1" xfId="0" applyNumberFormat="1" applyFont="1" applyBorder="1" applyAlignment="1">
      <alignment horizontal="center"/>
    </xf>
    <xf numFmtId="47" fontId="0" fillId="0" borderId="1" xfId="0" applyNumberFormat="1" applyBorder="1" applyAlignment="1">
      <alignment horizontal="center"/>
    </xf>
    <xf numFmtId="47" fontId="0" fillId="0" borderId="0" xfId="0" applyNumberFormat="1" applyAlignment="1">
      <alignment horizontal="center"/>
    </xf>
    <xf numFmtId="47" fontId="3" fillId="0" borderId="0" xfId="0" applyNumberFormat="1" applyFont="1" applyAlignment="1">
      <alignment horizontal="center"/>
    </xf>
    <xf numFmtId="164" fontId="3" fillId="0" borderId="0" xfId="0" applyNumberFormat="1" applyFont="1" applyAlignment="1">
      <alignment horizontal="center"/>
    </xf>
    <xf numFmtId="47" fontId="0" fillId="4" borderId="10" xfId="0" applyNumberFormat="1" applyFill="1" applyBorder="1" applyAlignment="1">
      <alignment horizontal="center"/>
    </xf>
    <xf numFmtId="47" fontId="7" fillId="0" borderId="5" xfId="0" applyNumberFormat="1" applyFont="1" applyBorder="1" applyAlignment="1">
      <alignment horizontal="center"/>
    </xf>
    <xf numFmtId="47" fontId="0" fillId="0" borderId="5" xfId="0" applyNumberFormat="1" applyBorder="1" applyAlignment="1">
      <alignment horizontal="center"/>
    </xf>
    <xf numFmtId="47" fontId="3" fillId="3" borderId="5" xfId="0" applyNumberFormat="1" applyFont="1" applyFill="1" applyBorder="1" applyAlignment="1">
      <alignment horizontal="center"/>
    </xf>
    <xf numFmtId="47" fontId="3" fillId="2" borderId="5" xfId="0" applyNumberFormat="1" applyFont="1" applyFill="1" applyBorder="1" applyAlignment="1">
      <alignment horizontal="center"/>
    </xf>
    <xf numFmtId="47" fontId="0" fillId="4" borderId="6" xfId="0" applyNumberFormat="1" applyFill="1" applyBorder="1" applyAlignment="1">
      <alignment horizontal="center"/>
    </xf>
    <xf numFmtId="164" fontId="7" fillId="0" borderId="7" xfId="0" applyNumberFormat="1" applyFont="1" applyBorder="1" applyAlignment="1">
      <alignment horizontal="center"/>
    </xf>
    <xf numFmtId="164" fontId="7" fillId="0" borderId="1" xfId="0" applyNumberFormat="1" applyFont="1" applyBorder="1" applyAlignment="1">
      <alignment horizontal="center"/>
    </xf>
    <xf numFmtId="47" fontId="7" fillId="0" borderId="7" xfId="0" applyNumberFormat="1" applyFont="1" applyBorder="1" applyAlignment="1">
      <alignment horizontal="center"/>
    </xf>
    <xf numFmtId="47" fontId="0" fillId="0" borderId="0" xfId="0" applyNumberFormat="1"/>
    <xf numFmtId="47" fontId="3" fillId="0" borderId="0" xfId="0" applyNumberFormat="1" applyFont="1"/>
    <xf numFmtId="47" fontId="0" fillId="4" borderId="10" xfId="0" applyNumberFormat="1" applyFill="1" applyBorder="1"/>
    <xf numFmtId="47" fontId="3" fillId="3" borderId="5" xfId="0" applyNumberFormat="1" applyFont="1" applyFill="1" applyBorder="1"/>
    <xf numFmtId="164" fontId="3" fillId="2" borderId="5" xfId="0" applyNumberFormat="1" applyFont="1" applyFill="1" applyBorder="1" applyAlignment="1">
      <alignment horizontal="center"/>
    </xf>
    <xf numFmtId="47" fontId="0" fillId="4" borderId="6" xfId="0" applyNumberFormat="1" applyFill="1" applyBorder="1"/>
    <xf numFmtId="47" fontId="7" fillId="0" borderId="6" xfId="0" applyNumberFormat="1" applyFont="1" applyBorder="1" applyAlignment="1">
      <alignment horizontal="center"/>
    </xf>
    <xf numFmtId="0" fontId="3" fillId="5" borderId="10" xfId="0" applyFont="1" applyFill="1" applyBorder="1" applyAlignment="1">
      <alignment horizontal="center"/>
    </xf>
    <xf numFmtId="47" fontId="3" fillId="3" borderId="21" xfId="0" applyNumberFormat="1" applyFont="1" applyFill="1" applyBorder="1" applyAlignment="1">
      <alignment horizontal="center"/>
    </xf>
    <xf numFmtId="47" fontId="0" fillId="4" borderId="22" xfId="0" applyNumberFormat="1" applyFill="1" applyBorder="1" applyAlignment="1">
      <alignment horizontal="center"/>
    </xf>
    <xf numFmtId="0" fontId="2" fillId="0" borderId="9" xfId="0" applyFont="1" applyBorder="1" applyAlignment="1">
      <alignment horizontal="left"/>
    </xf>
    <xf numFmtId="0" fontId="2" fillId="0" borderId="11" xfId="0" applyFont="1" applyBorder="1" applyAlignment="1">
      <alignment horizontal="left"/>
    </xf>
    <xf numFmtId="0" fontId="4" fillId="2" borderId="12" xfId="0" applyFont="1" applyFill="1" applyBorder="1" applyAlignment="1">
      <alignment horizontal="center"/>
    </xf>
    <xf numFmtId="0" fontId="4" fillId="5" borderId="7" xfId="0" applyFont="1" applyFill="1" applyBorder="1" applyAlignment="1">
      <alignment horizontal="center"/>
    </xf>
    <xf numFmtId="0" fontId="4" fillId="2" borderId="24" xfId="0" applyFont="1" applyFill="1" applyBorder="1" applyAlignment="1">
      <alignment horizontal="center"/>
    </xf>
    <xf numFmtId="0" fontId="4" fillId="2" borderId="25" xfId="0" applyFont="1" applyFill="1" applyBorder="1" applyAlignment="1">
      <alignment horizontal="center"/>
    </xf>
    <xf numFmtId="0" fontId="2" fillId="0" borderId="26" xfId="0" applyFont="1" applyBorder="1"/>
    <xf numFmtId="0" fontId="4" fillId="2" borderId="1" xfId="0" applyFont="1" applyFill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1" fontId="0" fillId="0" borderId="5" xfId="0" applyNumberFormat="1" applyBorder="1" applyAlignment="1">
      <alignment horizontal="center"/>
    </xf>
    <xf numFmtId="2" fontId="2" fillId="0" borderId="0" xfId="0" applyNumberFormat="1" applyFont="1" applyAlignment="1">
      <alignment horizontal="center"/>
    </xf>
    <xf numFmtId="47" fontId="0" fillId="0" borderId="7" xfId="0" applyNumberFormat="1" applyBorder="1" applyAlignment="1">
      <alignment horizontal="center"/>
    </xf>
    <xf numFmtId="164" fontId="0" fillId="0" borderId="5" xfId="0" applyNumberFormat="1" applyBorder="1" applyAlignment="1">
      <alignment horizontal="center"/>
    </xf>
    <xf numFmtId="47" fontId="7" fillId="0" borderId="1" xfId="0" applyNumberFormat="1" applyFont="1" applyBorder="1"/>
    <xf numFmtId="47" fontId="7" fillId="0" borderId="5" xfId="0" applyNumberFormat="1" applyFont="1" applyBorder="1"/>
    <xf numFmtId="1" fontId="0" fillId="0" borderId="0" xfId="0" applyNumberFormat="1" applyAlignment="1">
      <alignment horizontal="center"/>
    </xf>
    <xf numFmtId="0" fontId="5" fillId="8" borderId="0" xfId="0" applyFont="1" applyFill="1"/>
    <xf numFmtId="0" fontId="1" fillId="8" borderId="0" xfId="0" applyFont="1" applyFill="1"/>
    <xf numFmtId="0" fontId="0" fillId="8" borderId="0" xfId="0" applyFill="1"/>
    <xf numFmtId="1" fontId="0" fillId="4" borderId="10" xfId="0" applyNumberFormat="1" applyFill="1" applyBorder="1" applyAlignment="1">
      <alignment horizontal="center"/>
    </xf>
    <xf numFmtId="0" fontId="0" fillId="4" borderId="0" xfId="0" applyFill="1" applyAlignment="1">
      <alignment horizontal="center"/>
    </xf>
    <xf numFmtId="0" fontId="0" fillId="2" borderId="0" xfId="0" applyFill="1" applyAlignment="1">
      <alignment horizontal="center"/>
    </xf>
    <xf numFmtId="2" fontId="8" fillId="0" borderId="0" xfId="0" applyNumberFormat="1" applyFont="1" applyAlignment="1">
      <alignment horizontal="center"/>
    </xf>
    <xf numFmtId="0" fontId="4" fillId="5" borderId="20" xfId="0" applyFont="1" applyFill="1" applyBorder="1"/>
    <xf numFmtId="0" fontId="8" fillId="4" borderId="7" xfId="0" applyFont="1" applyFill="1" applyBorder="1" applyAlignment="1">
      <alignment horizontal="center"/>
    </xf>
    <xf numFmtId="0" fontId="8" fillId="10" borderId="7" xfId="0" applyFont="1" applyFill="1" applyBorder="1" applyAlignment="1">
      <alignment horizontal="center"/>
    </xf>
    <xf numFmtId="0" fontId="4" fillId="11" borderId="7" xfId="0" applyFont="1" applyFill="1" applyBorder="1" applyAlignment="1">
      <alignment horizontal="center"/>
    </xf>
    <xf numFmtId="0" fontId="4" fillId="12" borderId="7" xfId="0" applyFont="1" applyFill="1" applyBorder="1" applyAlignment="1">
      <alignment horizontal="center"/>
    </xf>
    <xf numFmtId="0" fontId="8" fillId="6" borderId="7" xfId="0" applyFont="1" applyFill="1" applyBorder="1" applyAlignment="1">
      <alignment horizontal="center"/>
    </xf>
    <xf numFmtId="0" fontId="8" fillId="8" borderId="7" xfId="0" applyFont="1" applyFill="1" applyBorder="1" applyAlignment="1">
      <alignment horizontal="center"/>
    </xf>
    <xf numFmtId="0" fontId="4" fillId="13" borderId="7" xfId="0" applyFont="1" applyFill="1" applyBorder="1" applyAlignment="1">
      <alignment horizontal="center"/>
    </xf>
    <xf numFmtId="0" fontId="2" fillId="0" borderId="15" xfId="0" applyFont="1" applyBorder="1"/>
    <xf numFmtId="2" fontId="0" fillId="0" borderId="29" xfId="0" applyNumberFormat="1" applyBorder="1" applyAlignment="1">
      <alignment horizontal="center"/>
    </xf>
    <xf numFmtId="2" fontId="7" fillId="0" borderId="29" xfId="0" applyNumberFormat="1" applyFont="1" applyBorder="1" applyAlignment="1">
      <alignment horizontal="center"/>
    </xf>
    <xf numFmtId="0" fontId="0" fillId="9" borderId="27" xfId="0" applyFill="1" applyBorder="1"/>
    <xf numFmtId="2" fontId="0" fillId="9" borderId="2" xfId="0" applyNumberFormat="1" applyFill="1" applyBorder="1"/>
    <xf numFmtId="2" fontId="7" fillId="9" borderId="28" xfId="0" applyNumberFormat="1" applyFont="1" applyFill="1" applyBorder="1"/>
    <xf numFmtId="2" fontId="0" fillId="9" borderId="5" xfId="0" applyNumberFormat="1" applyFill="1" applyBorder="1" applyAlignment="1">
      <alignment horizontal="center"/>
    </xf>
    <xf numFmtId="2" fontId="7" fillId="9" borderId="5" xfId="0" applyNumberFormat="1" applyFont="1" applyFill="1" applyBorder="1" applyAlignment="1">
      <alignment horizontal="center"/>
    </xf>
    <xf numFmtId="0" fontId="2" fillId="5" borderId="5" xfId="0" applyFont="1" applyFill="1" applyBorder="1"/>
    <xf numFmtId="0" fontId="0" fillId="5" borderId="6" xfId="0" applyFill="1" applyBorder="1"/>
    <xf numFmtId="0" fontId="4" fillId="5" borderId="8" xfId="0" applyFont="1" applyFill="1" applyBorder="1"/>
    <xf numFmtId="0" fontId="8" fillId="4" borderId="1" xfId="0" applyFont="1" applyFill="1" applyBorder="1" applyAlignment="1">
      <alignment horizontal="center"/>
    </xf>
    <xf numFmtId="0" fontId="8" fillId="10" borderId="1" xfId="0" applyFont="1" applyFill="1" applyBorder="1" applyAlignment="1">
      <alignment horizontal="center"/>
    </xf>
    <xf numFmtId="0" fontId="4" fillId="11" borderId="1" xfId="0" applyFont="1" applyFill="1" applyBorder="1" applyAlignment="1">
      <alignment horizontal="center"/>
    </xf>
    <xf numFmtId="0" fontId="4" fillId="12" borderId="1" xfId="0" applyFont="1" applyFill="1" applyBorder="1" applyAlignment="1">
      <alignment horizontal="center"/>
    </xf>
    <xf numFmtId="0" fontId="4" fillId="5" borderId="1" xfId="0" applyFont="1" applyFill="1" applyBorder="1" applyAlignment="1">
      <alignment horizontal="center"/>
    </xf>
    <xf numFmtId="0" fontId="8" fillId="6" borderId="1" xfId="0" applyFont="1" applyFill="1" applyBorder="1" applyAlignment="1">
      <alignment horizontal="center"/>
    </xf>
    <xf numFmtId="0" fontId="8" fillId="8" borderId="1" xfId="0" applyFont="1" applyFill="1" applyBorder="1" applyAlignment="1">
      <alignment horizontal="center"/>
    </xf>
    <xf numFmtId="0" fontId="4" fillId="13" borderId="1" xfId="0" applyFont="1" applyFill="1" applyBorder="1" applyAlignment="1">
      <alignment horizontal="center"/>
    </xf>
    <xf numFmtId="164" fontId="7" fillId="0" borderId="5" xfId="0" applyNumberFormat="1" applyFont="1" applyBorder="1" applyAlignment="1">
      <alignment horizontal="center"/>
    </xf>
    <xf numFmtId="164" fontId="0" fillId="0" borderId="7" xfId="0" applyNumberFormat="1" applyBorder="1" applyAlignment="1">
      <alignment horizontal="center"/>
    </xf>
    <xf numFmtId="164" fontId="7" fillId="0" borderId="1" xfId="0" applyNumberFormat="1" applyFont="1" applyBorder="1"/>
    <xf numFmtId="0" fontId="4" fillId="5" borderId="8" xfId="0" applyFont="1" applyFill="1" applyBorder="1" applyAlignment="1">
      <alignment horizontal="left"/>
    </xf>
    <xf numFmtId="47" fontId="3" fillId="5" borderId="1" xfId="0" applyNumberFormat="1" applyFont="1" applyFill="1" applyBorder="1"/>
    <xf numFmtId="47" fontId="3" fillId="5" borderId="1" xfId="0" applyNumberFormat="1" applyFont="1" applyFill="1" applyBorder="1" applyAlignment="1">
      <alignment horizontal="center"/>
    </xf>
    <xf numFmtId="47" fontId="0" fillId="5" borderId="10" xfId="0" applyNumberFormat="1" applyFill="1" applyBorder="1"/>
    <xf numFmtId="0" fontId="8" fillId="4" borderId="24" xfId="0" applyFont="1" applyFill="1" applyBorder="1" applyAlignment="1">
      <alignment horizontal="center"/>
    </xf>
    <xf numFmtId="0" fontId="8" fillId="10" borderId="24" xfId="0" applyFont="1" applyFill="1" applyBorder="1" applyAlignment="1">
      <alignment horizontal="center"/>
    </xf>
    <xf numFmtId="0" fontId="4" fillId="11" borderId="24" xfId="0" applyFont="1" applyFill="1" applyBorder="1" applyAlignment="1">
      <alignment horizontal="center"/>
    </xf>
    <xf numFmtId="0" fontId="4" fillId="12" borderId="24" xfId="0" applyFont="1" applyFill="1" applyBorder="1" applyAlignment="1">
      <alignment horizontal="center"/>
    </xf>
    <xf numFmtId="0" fontId="4" fillId="5" borderId="24" xfId="0" applyFont="1" applyFill="1" applyBorder="1" applyAlignment="1">
      <alignment horizontal="center"/>
    </xf>
    <xf numFmtId="0" fontId="8" fillId="6" borderId="24" xfId="0" applyFont="1" applyFill="1" applyBorder="1" applyAlignment="1">
      <alignment horizontal="center"/>
    </xf>
    <xf numFmtId="0" fontId="8" fillId="8" borderId="24" xfId="0" applyFont="1" applyFill="1" applyBorder="1" applyAlignment="1">
      <alignment horizontal="center"/>
    </xf>
    <xf numFmtId="0" fontId="4" fillId="13" borderId="24" xfId="0" applyFont="1" applyFill="1" applyBorder="1" applyAlignment="1">
      <alignment horizontal="center"/>
    </xf>
    <xf numFmtId="2" fontId="3" fillId="2" borderId="3" xfId="0" applyNumberFormat="1" applyFont="1" applyFill="1" applyBorder="1" applyAlignment="1">
      <alignment horizontal="center"/>
    </xf>
    <xf numFmtId="0" fontId="0" fillId="0" borderId="3" xfId="0" applyBorder="1"/>
    <xf numFmtId="0" fontId="8" fillId="0" borderId="14" xfId="0" applyFont="1" applyBorder="1"/>
    <xf numFmtId="0" fontId="7" fillId="0" borderId="0" xfId="0" applyFont="1"/>
    <xf numFmtId="0" fontId="0" fillId="0" borderId="7" xfId="0" applyBorder="1" applyAlignment="1">
      <alignment horizontal="center"/>
    </xf>
    <xf numFmtId="0" fontId="4" fillId="5" borderId="23" xfId="0" applyFont="1" applyFill="1" applyBorder="1" applyAlignment="1">
      <alignment horizontal="center"/>
    </xf>
    <xf numFmtId="2" fontId="0" fillId="5" borderId="3" xfId="0" applyNumberFormat="1" applyFill="1" applyBorder="1" applyAlignment="1">
      <alignment horizontal="center"/>
    </xf>
    <xf numFmtId="47" fontId="0" fillId="0" borderId="29" xfId="0" applyNumberFormat="1" applyBorder="1" applyAlignment="1">
      <alignment horizontal="center"/>
    </xf>
    <xf numFmtId="47" fontId="0" fillId="0" borderId="30" xfId="0" applyNumberFormat="1" applyBorder="1" applyAlignment="1">
      <alignment horizontal="center"/>
    </xf>
    <xf numFmtId="0" fontId="9" fillId="2" borderId="0" xfId="0" applyFont="1" applyFill="1"/>
    <xf numFmtId="0" fontId="0" fillId="2" borderId="0" xfId="0" applyFill="1"/>
    <xf numFmtId="0" fontId="8" fillId="0" borderId="11" xfId="0" applyFont="1" applyBorder="1"/>
    <xf numFmtId="0" fontId="0" fillId="3" borderId="5" xfId="0" applyFill="1" applyBorder="1"/>
    <xf numFmtId="0" fontId="0" fillId="4" borderId="6" xfId="0" applyFill="1" applyBorder="1"/>
    <xf numFmtId="0" fontId="8" fillId="0" borderId="9" xfId="0" applyFont="1" applyBorder="1"/>
    <xf numFmtId="0" fontId="0" fillId="3" borderId="1" xfId="0" applyFill="1" applyBorder="1"/>
    <xf numFmtId="47" fontId="4" fillId="2" borderId="1" xfId="0" applyNumberFormat="1" applyFont="1" applyFill="1" applyBorder="1"/>
    <xf numFmtId="0" fontId="0" fillId="4" borderId="10" xfId="0" applyFill="1" applyBorder="1"/>
    <xf numFmtId="0" fontId="0" fillId="2" borderId="1" xfId="0" applyFill="1" applyBorder="1"/>
    <xf numFmtId="47" fontId="0" fillId="9" borderId="1" xfId="0" applyNumberFormat="1" applyFill="1" applyBorder="1" applyAlignment="1">
      <alignment horizontal="center"/>
    </xf>
    <xf numFmtId="47" fontId="7" fillId="9" borderId="1" xfId="0" applyNumberFormat="1" applyFont="1" applyFill="1" applyBorder="1" applyAlignment="1">
      <alignment horizontal="center"/>
    </xf>
    <xf numFmtId="47" fontId="4" fillId="2" borderId="1" xfId="0" applyNumberFormat="1" applyFont="1" applyFill="1" applyBorder="1" applyAlignment="1">
      <alignment horizontal="center"/>
    </xf>
    <xf numFmtId="47" fontId="7" fillId="9" borderId="5" xfId="0" applyNumberFormat="1" applyFont="1" applyFill="1" applyBorder="1" applyAlignment="1">
      <alignment horizontal="center"/>
    </xf>
    <xf numFmtId="0" fontId="10" fillId="2" borderId="0" xfId="0" applyFont="1" applyFill="1"/>
    <xf numFmtId="47" fontId="0" fillId="0" borderId="21" xfId="0" applyNumberFormat="1" applyBorder="1" applyAlignment="1">
      <alignment horizontal="center"/>
    </xf>
    <xf numFmtId="47" fontId="7" fillId="0" borderId="31" xfId="0" applyNumberFormat="1" applyFont="1" applyBorder="1" applyAlignment="1">
      <alignment horizontal="center"/>
    </xf>
    <xf numFmtId="47" fontId="4" fillId="3" borderId="1" xfId="0" applyNumberFormat="1" applyFont="1" applyFill="1" applyBorder="1" applyAlignment="1">
      <alignment horizontal="center"/>
    </xf>
    <xf numFmtId="47" fontId="4" fillId="2" borderId="5" xfId="0" applyNumberFormat="1" applyFont="1" applyFill="1" applyBorder="1" applyAlignment="1">
      <alignment horizontal="center"/>
    </xf>
    <xf numFmtId="47" fontId="2" fillId="4" borderId="6" xfId="0" applyNumberFormat="1" applyFont="1" applyFill="1" applyBorder="1" applyAlignment="1">
      <alignment horizontal="center"/>
    </xf>
    <xf numFmtId="47" fontId="7" fillId="0" borderId="32" xfId="0" applyNumberFormat="1" applyFont="1" applyBorder="1" applyAlignment="1">
      <alignment horizontal="center"/>
    </xf>
    <xf numFmtId="47" fontId="4" fillId="3" borderId="5" xfId="0" applyNumberFormat="1" applyFont="1" applyFill="1" applyBorder="1" applyAlignment="1">
      <alignment horizontal="center"/>
    </xf>
    <xf numFmtId="47" fontId="0" fillId="0" borderId="6" xfId="0" applyNumberFormat="1" applyBorder="1" applyAlignment="1">
      <alignment horizontal="center"/>
    </xf>
    <xf numFmtId="21" fontId="7" fillId="0" borderId="1" xfId="0" applyNumberFormat="1" applyFont="1" applyBorder="1" applyAlignment="1">
      <alignment horizontal="center"/>
    </xf>
    <xf numFmtId="21" fontId="7" fillId="0" borderId="5" xfId="0" applyNumberFormat="1" applyFont="1" applyBorder="1" applyAlignment="1">
      <alignment horizontal="center"/>
    </xf>
    <xf numFmtId="47" fontId="4" fillId="2" borderId="5" xfId="0" applyNumberFormat="1" applyFont="1" applyFill="1" applyBorder="1"/>
    <xf numFmtId="0" fontId="2" fillId="8" borderId="0" xfId="0" applyFont="1" applyFill="1"/>
    <xf numFmtId="0" fontId="0" fillId="4" borderId="0" xfId="0" applyFill="1"/>
    <xf numFmtId="2" fontId="0" fillId="0" borderId="0" xfId="0" applyNumberFormat="1"/>
    <xf numFmtId="0" fontId="0" fillId="8" borderId="0" xfId="0" applyFill="1" applyAlignment="1">
      <alignment horizontal="center"/>
    </xf>
    <xf numFmtId="0" fontId="4" fillId="2" borderId="24" xfId="0" applyFont="1" applyFill="1" applyBorder="1" applyAlignment="1">
      <alignment horizontal="left"/>
    </xf>
    <xf numFmtId="0" fontId="4" fillId="2" borderId="25" xfId="0" applyFont="1" applyFill="1" applyBorder="1" applyAlignment="1">
      <alignment horizontal="left"/>
    </xf>
    <xf numFmtId="0" fontId="0" fillId="0" borderId="33" xfId="0" applyBorder="1" applyAlignment="1">
      <alignment horizontal="left"/>
    </xf>
    <xf numFmtId="2" fontId="3" fillId="0" borderId="33" xfId="0" applyNumberFormat="1" applyFont="1" applyBorder="1" applyAlignment="1">
      <alignment horizontal="left"/>
    </xf>
    <xf numFmtId="0" fontId="7" fillId="0" borderId="33" xfId="0" applyFont="1" applyBorder="1" applyAlignment="1">
      <alignment horizontal="left"/>
    </xf>
    <xf numFmtId="2" fontId="7" fillId="0" borderId="33" xfId="0" applyNumberFormat="1" applyFont="1" applyBorder="1" applyAlignment="1">
      <alignment horizontal="left"/>
    </xf>
    <xf numFmtId="0" fontId="0" fillId="0" borderId="0" xfId="0" applyAlignment="1">
      <alignment horizontal="left"/>
    </xf>
    <xf numFmtId="164" fontId="7" fillId="0" borderId="33" xfId="0" applyNumberFormat="1" applyFont="1" applyBorder="1" applyAlignment="1">
      <alignment horizontal="left"/>
    </xf>
    <xf numFmtId="0" fontId="7" fillId="0" borderId="35" xfId="0" applyFont="1" applyBorder="1" applyAlignment="1">
      <alignment horizontal="left"/>
    </xf>
    <xf numFmtId="0" fontId="0" fillId="9" borderId="0" xfId="0" applyFill="1"/>
    <xf numFmtId="0" fontId="2" fillId="9" borderId="0" xfId="0" applyFont="1" applyFill="1"/>
    <xf numFmtId="0" fontId="2" fillId="9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0" fillId="9" borderId="0" xfId="0" applyFill="1" applyAlignment="1">
      <alignment horizontal="center"/>
    </xf>
    <xf numFmtId="0" fontId="2" fillId="0" borderId="0" xfId="0" applyFont="1" applyAlignment="1">
      <alignment horizontal="center"/>
    </xf>
    <xf numFmtId="0" fontId="3" fillId="5" borderId="34" xfId="0" applyFont="1" applyFill="1" applyBorder="1" applyAlignment="1">
      <alignment horizontal="left"/>
    </xf>
    <xf numFmtId="0" fontId="3" fillId="2" borderId="24" xfId="0" applyFont="1" applyFill="1" applyBorder="1" applyAlignment="1">
      <alignment horizontal="left"/>
    </xf>
    <xf numFmtId="0" fontId="7" fillId="4" borderId="24" xfId="0" applyFont="1" applyFill="1" applyBorder="1" applyAlignment="1">
      <alignment horizontal="left"/>
    </xf>
    <xf numFmtId="0" fontId="7" fillId="10" borderId="24" xfId="0" applyFont="1" applyFill="1" applyBorder="1" applyAlignment="1">
      <alignment horizontal="left"/>
    </xf>
    <xf numFmtId="0" fontId="3" fillId="11" borderId="24" xfId="0" applyFont="1" applyFill="1" applyBorder="1" applyAlignment="1">
      <alignment horizontal="left"/>
    </xf>
    <xf numFmtId="0" fontId="3" fillId="12" borderId="24" xfId="0" applyFont="1" applyFill="1" applyBorder="1" applyAlignment="1">
      <alignment horizontal="left"/>
    </xf>
    <xf numFmtId="0" fontId="3" fillId="5" borderId="24" xfId="0" applyFont="1" applyFill="1" applyBorder="1" applyAlignment="1">
      <alignment horizontal="left"/>
    </xf>
    <xf numFmtId="0" fontId="7" fillId="6" borderId="24" xfId="0" applyFont="1" applyFill="1" applyBorder="1" applyAlignment="1">
      <alignment horizontal="left"/>
    </xf>
    <xf numFmtId="0" fontId="7" fillId="8" borderId="24" xfId="0" applyFont="1" applyFill="1" applyBorder="1" applyAlignment="1">
      <alignment horizontal="left"/>
    </xf>
    <xf numFmtId="0" fontId="3" fillId="13" borderId="24" xfId="0" applyFont="1" applyFill="1" applyBorder="1" applyAlignment="1">
      <alignment horizontal="left"/>
    </xf>
    <xf numFmtId="0" fontId="11" fillId="0" borderId="0" xfId="0" applyFont="1" applyAlignment="1">
      <alignment horizontal="center" vertical="center"/>
    </xf>
    <xf numFmtId="2" fontId="0" fillId="9" borderId="0" xfId="0" applyNumberFormat="1" applyFill="1" applyAlignment="1">
      <alignment horizontal="center"/>
    </xf>
    <xf numFmtId="0" fontId="0" fillId="14" borderId="0" xfId="0" applyFill="1"/>
    <xf numFmtId="0" fontId="2" fillId="14" borderId="0" xfId="0" applyFont="1" applyFill="1"/>
    <xf numFmtId="0" fontId="2" fillId="14" borderId="33" xfId="0" applyFont="1" applyFill="1" applyBorder="1"/>
    <xf numFmtId="0" fontId="0" fillId="9" borderId="33" xfId="0" applyFill="1" applyBorder="1"/>
    <xf numFmtId="1" fontId="0" fillId="9" borderId="33" xfId="0" applyNumberFormat="1" applyFill="1" applyBorder="1"/>
    <xf numFmtId="164" fontId="0" fillId="9" borderId="33" xfId="0" applyNumberFormat="1" applyFill="1" applyBorder="1"/>
    <xf numFmtId="0" fontId="4" fillId="2" borderId="33" xfId="0" applyFont="1" applyFill="1" applyBorder="1"/>
    <xf numFmtId="0" fontId="0" fillId="0" borderId="33" xfId="0" applyBorder="1"/>
    <xf numFmtId="0" fontId="0" fillId="0" borderId="33" xfId="0" applyBorder="1" applyProtection="1">
      <protection locked="0"/>
    </xf>
    <xf numFmtId="2" fontId="0" fillId="0" borderId="33" xfId="0" applyNumberFormat="1" applyBorder="1" applyAlignment="1" applyProtection="1">
      <alignment horizontal="center"/>
      <protection locked="0"/>
    </xf>
    <xf numFmtId="0" fontId="2" fillId="0" borderId="36" xfId="0" applyFont="1" applyBorder="1"/>
    <xf numFmtId="2" fontId="0" fillId="0" borderId="10" xfId="0" applyNumberFormat="1" applyBorder="1" applyAlignment="1">
      <alignment horizontal="center"/>
    </xf>
    <xf numFmtId="2" fontId="0" fillId="0" borderId="6" xfId="0" applyNumberFormat="1" applyBorder="1" applyAlignment="1">
      <alignment horizontal="center"/>
    </xf>
    <xf numFmtId="2" fontId="0" fillId="0" borderId="38" xfId="0" applyNumberFormat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7" xfId="0" applyFont="1" applyFill="1" applyBorder="1" applyAlignment="1">
      <alignment horizontal="center"/>
    </xf>
    <xf numFmtId="0" fontId="0" fillId="0" borderId="36" xfId="0" applyBorder="1"/>
    <xf numFmtId="0" fontId="2" fillId="0" borderId="2" xfId="0" applyFont="1" applyBorder="1"/>
    <xf numFmtId="0" fontId="2" fillId="0" borderId="2" xfId="0" applyFont="1" applyBorder="1" applyAlignment="1">
      <alignment horizontal="center"/>
    </xf>
    <xf numFmtId="0" fontId="2" fillId="0" borderId="37" xfId="0" applyFont="1" applyBorder="1"/>
    <xf numFmtId="164" fontId="0" fillId="0" borderId="6" xfId="0" applyNumberFormat="1" applyBorder="1" applyAlignment="1">
      <alignment horizontal="center"/>
    </xf>
    <xf numFmtId="2" fontId="7" fillId="0" borderId="10" xfId="0" applyNumberFormat="1" applyFont="1" applyBorder="1" applyAlignment="1">
      <alignment horizontal="center"/>
    </xf>
    <xf numFmtId="2" fontId="7" fillId="0" borderId="39" xfId="0" applyNumberFormat="1" applyFont="1" applyBorder="1" applyAlignment="1">
      <alignment horizontal="center"/>
    </xf>
    <xf numFmtId="2" fontId="0" fillId="0" borderId="39" xfId="0" applyNumberFormat="1" applyBorder="1" applyAlignment="1">
      <alignment horizontal="center"/>
    </xf>
    <xf numFmtId="2" fontId="3" fillId="5" borderId="39" xfId="0" applyNumberFormat="1" applyFont="1" applyFill="1" applyBorder="1" applyAlignment="1">
      <alignment horizontal="center"/>
    </xf>
    <xf numFmtId="2" fontId="0" fillId="5" borderId="40" xfId="0" applyNumberFormat="1" applyFill="1" applyBorder="1" applyAlignment="1">
      <alignment horizontal="center"/>
    </xf>
    <xf numFmtId="2" fontId="3" fillId="2" borderId="39" xfId="0" applyNumberFormat="1" applyFont="1" applyFill="1" applyBorder="1" applyAlignment="1">
      <alignment horizontal="center"/>
    </xf>
    <xf numFmtId="2" fontId="3" fillId="3" borderId="39" xfId="0" applyNumberFormat="1" applyFont="1" applyFill="1" applyBorder="1" applyAlignment="1">
      <alignment horizontal="center"/>
    </xf>
    <xf numFmtId="2" fontId="0" fillId="4" borderId="40" xfId="0" applyNumberFormat="1" applyFill="1" applyBorder="1" applyAlignment="1">
      <alignment horizontal="center"/>
    </xf>
    <xf numFmtId="0" fontId="3" fillId="5" borderId="39" xfId="0" applyFont="1" applyFill="1" applyBorder="1" applyAlignment="1">
      <alignment horizontal="center"/>
    </xf>
    <xf numFmtId="0" fontId="0" fillId="5" borderId="40" xfId="0" applyFill="1" applyBorder="1" applyAlignment="1">
      <alignment horizontal="center"/>
    </xf>
    <xf numFmtId="0" fontId="3" fillId="3" borderId="39" xfId="0" applyFont="1" applyFill="1" applyBorder="1" applyAlignment="1">
      <alignment horizontal="center"/>
    </xf>
    <xf numFmtId="0" fontId="0" fillId="4" borderId="40" xfId="0" applyFill="1" applyBorder="1" applyAlignment="1">
      <alignment horizontal="center"/>
    </xf>
    <xf numFmtId="0" fontId="0" fillId="0" borderId="42" xfId="0" applyBorder="1" applyAlignment="1">
      <alignment horizontal="left"/>
    </xf>
    <xf numFmtId="0" fontId="7" fillId="0" borderId="42" xfId="0" applyFont="1" applyBorder="1" applyAlignment="1">
      <alignment horizontal="left"/>
    </xf>
    <xf numFmtId="0" fontId="7" fillId="0" borderId="43" xfId="0" applyFont="1" applyBorder="1" applyAlignment="1">
      <alignment horizontal="left"/>
    </xf>
    <xf numFmtId="2" fontId="7" fillId="0" borderId="6" xfId="0" applyNumberFormat="1" applyFont="1" applyBorder="1" applyAlignment="1">
      <alignment horizontal="center"/>
    </xf>
    <xf numFmtId="0" fontId="0" fillId="0" borderId="44" xfId="0" applyBorder="1" applyAlignment="1">
      <alignment horizontal="left"/>
    </xf>
    <xf numFmtId="0" fontId="0" fillId="0" borderId="45" xfId="0" applyBorder="1" applyAlignment="1">
      <alignment horizontal="left"/>
    </xf>
    <xf numFmtId="0" fontId="7" fillId="0" borderId="44" xfId="0" applyFont="1" applyBorder="1" applyAlignment="1">
      <alignment horizontal="left"/>
    </xf>
    <xf numFmtId="2" fontId="7" fillId="0" borderId="44" xfId="0" applyNumberFormat="1" applyFont="1" applyBorder="1" applyAlignment="1">
      <alignment horizontal="left"/>
    </xf>
    <xf numFmtId="165" fontId="0" fillId="0" borderId="33" xfId="0" applyNumberFormat="1" applyBorder="1" applyAlignment="1">
      <alignment horizontal="center"/>
    </xf>
    <xf numFmtId="2" fontId="0" fillId="0" borderId="33" xfId="0" applyNumberFormat="1" applyBorder="1" applyAlignment="1">
      <alignment horizontal="center"/>
    </xf>
    <xf numFmtId="2" fontId="0" fillId="0" borderId="35" xfId="0" applyNumberFormat="1" applyBorder="1" applyAlignment="1">
      <alignment horizontal="center"/>
    </xf>
    <xf numFmtId="165" fontId="0" fillId="0" borderId="35" xfId="0" applyNumberFormat="1" applyBorder="1" applyAlignment="1">
      <alignment horizontal="center"/>
    </xf>
    <xf numFmtId="0" fontId="0" fillId="0" borderId="33" xfId="0" applyBorder="1" applyAlignment="1">
      <alignment horizontal="center"/>
    </xf>
    <xf numFmtId="0" fontId="7" fillId="0" borderId="46" xfId="0" applyFont="1" applyBorder="1" applyAlignment="1">
      <alignment horizontal="left"/>
    </xf>
    <xf numFmtId="164" fontId="7" fillId="0" borderId="44" xfId="0" applyNumberFormat="1" applyFont="1" applyBorder="1" applyAlignment="1">
      <alignment horizontal="left"/>
    </xf>
    <xf numFmtId="0" fontId="0" fillId="0" borderId="35" xfId="0" applyBorder="1"/>
    <xf numFmtId="0" fontId="0" fillId="0" borderId="35" xfId="0" applyBorder="1" applyAlignment="1">
      <alignment horizontal="left"/>
    </xf>
    <xf numFmtId="166" fontId="7" fillId="0" borderId="33" xfId="0" applyNumberFormat="1" applyFont="1" applyBorder="1"/>
    <xf numFmtId="47" fontId="7" fillId="0" borderId="33" xfId="0" applyNumberFormat="1" applyFont="1" applyBorder="1"/>
    <xf numFmtId="20" fontId="7" fillId="0" borderId="33" xfId="0" applyNumberFormat="1" applyFont="1" applyBorder="1"/>
    <xf numFmtId="166" fontId="0" fillId="0" borderId="33" xfId="0" applyNumberFormat="1" applyBorder="1"/>
    <xf numFmtId="0" fontId="0" fillId="0" borderId="47" xfId="0" applyBorder="1" applyAlignment="1">
      <alignment horizontal="left"/>
    </xf>
    <xf numFmtId="166" fontId="7" fillId="0" borderId="35" xfId="0" applyNumberFormat="1" applyFont="1" applyBorder="1"/>
    <xf numFmtId="0" fontId="7" fillId="0" borderId="33" xfId="0" applyFont="1" applyBorder="1"/>
    <xf numFmtId="0" fontId="7" fillId="0" borderId="35" xfId="0" applyFont="1" applyBorder="1"/>
    <xf numFmtId="0" fontId="13" fillId="9" borderId="0" xfId="0" applyFont="1" applyFill="1"/>
    <xf numFmtId="0" fontId="0" fillId="15" borderId="0" xfId="0" applyFill="1"/>
    <xf numFmtId="0" fontId="0" fillId="14" borderId="41" xfId="0" applyFill="1" applyBorder="1" applyAlignment="1">
      <alignment horizontal="center" vertical="center" wrapText="1"/>
    </xf>
    <xf numFmtId="0" fontId="4" fillId="5" borderId="16" xfId="0" applyFont="1" applyFill="1" applyBorder="1" applyAlignment="1">
      <alignment horizontal="center"/>
    </xf>
    <xf numFmtId="0" fontId="4" fillId="5" borderId="17" xfId="0" applyFont="1" applyFill="1" applyBorder="1" applyAlignment="1">
      <alignment horizontal="center"/>
    </xf>
    <xf numFmtId="0" fontId="4" fillId="5" borderId="18" xfId="0" applyFont="1" applyFill="1" applyBorder="1" applyAlignment="1">
      <alignment horizontal="center"/>
    </xf>
    <xf numFmtId="0" fontId="2" fillId="0" borderId="20" xfId="0" applyFont="1" applyBorder="1"/>
    <xf numFmtId="0" fontId="14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/>
    </xf>
    <xf numFmtId="0" fontId="7" fillId="0" borderId="1" xfId="0" applyFont="1" applyBorder="1"/>
    <xf numFmtId="166" fontId="7" fillId="0" borderId="1" xfId="0" applyNumberFormat="1" applyFont="1" applyBorder="1"/>
    <xf numFmtId="0" fontId="0" fillId="0" borderId="1" xfId="0" applyFont="1" applyBorder="1" applyAlignment="1">
      <alignment horizontal="left"/>
    </xf>
    <xf numFmtId="0" fontId="0" fillId="0" borderId="1" xfId="0" applyFont="1" applyBorder="1"/>
    <xf numFmtId="2" fontId="0" fillId="0" borderId="1" xfId="0" applyNumberFormat="1" applyFont="1" applyBorder="1" applyAlignment="1">
      <alignment horizontal="center"/>
    </xf>
    <xf numFmtId="2" fontId="7" fillId="0" borderId="48" xfId="0" applyNumberFormat="1" applyFont="1" applyBorder="1" applyAlignment="1">
      <alignment horizontal="left"/>
    </xf>
    <xf numFmtId="2" fontId="7" fillId="0" borderId="35" xfId="0" applyNumberFormat="1" applyFont="1" applyBorder="1" applyAlignment="1">
      <alignment horizontal="left"/>
    </xf>
    <xf numFmtId="2" fontId="7" fillId="0" borderId="1" xfId="0" applyNumberFormat="1" applyFont="1" applyBorder="1" applyAlignment="1">
      <alignment horizontal="left"/>
    </xf>
    <xf numFmtId="0" fontId="0" fillId="0" borderId="3" xfId="0" applyFont="1" applyBorder="1" applyAlignment="1">
      <alignment horizontal="left"/>
    </xf>
    <xf numFmtId="0" fontId="0" fillId="0" borderId="3" xfId="0" applyFont="1" applyBorder="1"/>
    <xf numFmtId="2" fontId="0" fillId="0" borderId="3" xfId="0" applyNumberFormat="1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2" fontId="0" fillId="16" borderId="1" xfId="0" applyNumberFormat="1" applyFill="1" applyBorder="1" applyAlignment="1">
      <alignment horizontal="center"/>
    </xf>
    <xf numFmtId="0" fontId="2" fillId="17" borderId="9" xfId="0" applyFont="1" applyFill="1" applyBorder="1"/>
    <xf numFmtId="2" fontId="0" fillId="17" borderId="1" xfId="0" applyNumberFormat="1" applyFill="1" applyBorder="1" applyAlignment="1">
      <alignment horizontal="center"/>
    </xf>
    <xf numFmtId="2" fontId="7" fillId="0" borderId="33" xfId="0" applyNumberFormat="1" applyFont="1" applyFill="1" applyBorder="1" applyAlignment="1">
      <alignment horizontal="left"/>
    </xf>
    <xf numFmtId="1" fontId="7" fillId="0" borderId="33" xfId="0" applyNumberFormat="1" applyFont="1" applyFill="1" applyBorder="1" applyAlignment="1">
      <alignment horizontal="left"/>
    </xf>
    <xf numFmtId="0" fontId="7" fillId="0" borderId="33" xfId="0" applyFont="1" applyFill="1" applyBorder="1" applyAlignment="1">
      <alignment horizontal="left"/>
    </xf>
    <xf numFmtId="0" fontId="2" fillId="16" borderId="9" xfId="0" applyFont="1" applyFill="1" applyBorder="1"/>
    <xf numFmtId="0" fontId="2" fillId="16" borderId="9" xfId="0" applyFont="1" applyFill="1" applyBorder="1" applyAlignment="1">
      <alignment horizontal="left"/>
    </xf>
    <xf numFmtId="0" fontId="2" fillId="0" borderId="0" xfId="0" applyFont="1" applyBorder="1"/>
    <xf numFmtId="1" fontId="0" fillId="0" borderId="0" xfId="0" applyNumberFormat="1" applyBorder="1" applyAlignment="1">
      <alignment horizontal="center"/>
    </xf>
    <xf numFmtId="1" fontId="7" fillId="16" borderId="1" xfId="0" applyNumberFormat="1" applyFont="1" applyFill="1" applyBorder="1" applyAlignment="1">
      <alignment horizontal="center"/>
    </xf>
    <xf numFmtId="1" fontId="7" fillId="16" borderId="10" xfId="0" applyNumberFormat="1" applyFont="1" applyFill="1" applyBorder="1" applyAlignment="1">
      <alignment horizontal="center"/>
    </xf>
    <xf numFmtId="0" fontId="2" fillId="16" borderId="11" xfId="0" applyFont="1" applyFill="1" applyBorder="1"/>
    <xf numFmtId="1" fontId="0" fillId="16" borderId="5" xfId="0" applyNumberFormat="1" applyFill="1" applyBorder="1" applyAlignment="1">
      <alignment horizontal="center"/>
    </xf>
    <xf numFmtId="1" fontId="0" fillId="16" borderId="6" xfId="0" applyNumberForma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1" fontId="0" fillId="0" borderId="10" xfId="0" applyNumberFormat="1" applyBorder="1" applyAlignment="1">
      <alignment horizontal="center"/>
    </xf>
    <xf numFmtId="1" fontId="0" fillId="16" borderId="1" xfId="0" applyNumberFormat="1" applyFill="1" applyBorder="1" applyAlignment="1">
      <alignment horizontal="center"/>
    </xf>
    <xf numFmtId="1" fontId="0" fillId="16" borderId="10" xfId="0" applyNumberFormat="1" applyFill="1" applyBorder="1" applyAlignment="1">
      <alignment horizontal="center"/>
    </xf>
    <xf numFmtId="0" fontId="2" fillId="0" borderId="33" xfId="0" applyFont="1" applyBorder="1"/>
    <xf numFmtId="1" fontId="0" fillId="0" borderId="33" xfId="0" applyNumberFormat="1" applyBorder="1" applyAlignment="1">
      <alignment horizontal="center"/>
    </xf>
    <xf numFmtId="2" fontId="3" fillId="5" borderId="33" xfId="0" applyNumberFormat="1" applyFont="1" applyFill="1" applyBorder="1" applyAlignment="1">
      <alignment horizontal="center"/>
    </xf>
    <xf numFmtId="2" fontId="0" fillId="5" borderId="33" xfId="0" applyNumberFormat="1" applyFill="1" applyBorder="1" applyAlignment="1">
      <alignment horizontal="center"/>
    </xf>
    <xf numFmtId="1" fontId="3" fillId="3" borderId="33" xfId="0" applyNumberFormat="1" applyFont="1" applyFill="1" applyBorder="1" applyAlignment="1">
      <alignment horizontal="center"/>
    </xf>
    <xf numFmtId="2" fontId="3" fillId="2" borderId="33" xfId="0" applyNumberFormat="1" applyFont="1" applyFill="1" applyBorder="1" applyAlignment="1">
      <alignment horizontal="center"/>
    </xf>
    <xf numFmtId="0" fontId="0" fillId="4" borderId="33" xfId="0" applyFill="1" applyBorder="1" applyAlignment="1">
      <alignment horizontal="center"/>
    </xf>
    <xf numFmtId="0" fontId="2" fillId="17" borderId="33" xfId="0" applyFont="1" applyFill="1" applyBorder="1"/>
    <xf numFmtId="0" fontId="4" fillId="2" borderId="38" xfId="0" applyFont="1" applyFill="1" applyBorder="1" applyAlignment="1">
      <alignment horizontal="center"/>
    </xf>
    <xf numFmtId="0" fontId="4" fillId="2" borderId="23" xfId="0" applyFont="1" applyFill="1" applyBorder="1" applyAlignment="1">
      <alignment horizontal="center"/>
    </xf>
    <xf numFmtId="0" fontId="4" fillId="5" borderId="34" xfId="0" applyFont="1" applyFill="1" applyBorder="1"/>
    <xf numFmtId="0" fontId="8" fillId="9" borderId="33" xfId="0" applyFont="1" applyFill="1" applyBorder="1"/>
    <xf numFmtId="1" fontId="0" fillId="0" borderId="7" xfId="0" applyNumberFormat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16" borderId="5" xfId="0" applyFill="1" applyBorder="1" applyAlignment="1">
      <alignment horizontal="center"/>
    </xf>
    <xf numFmtId="0" fontId="0" fillId="16" borderId="6" xfId="0" applyFill="1" applyBorder="1" applyAlignment="1">
      <alignment horizontal="center"/>
    </xf>
    <xf numFmtId="0" fontId="8" fillId="16" borderId="9" xfId="0" applyFont="1" applyFill="1" applyBorder="1"/>
    <xf numFmtId="0" fontId="2" fillId="0" borderId="39" xfId="0" applyFont="1" applyBorder="1"/>
    <xf numFmtId="1" fontId="0" fillId="0" borderId="39" xfId="0" applyNumberFormat="1" applyBorder="1" applyAlignment="1">
      <alignment horizontal="center"/>
    </xf>
    <xf numFmtId="2" fontId="0" fillId="5" borderId="39" xfId="0" applyNumberFormat="1" applyFill="1" applyBorder="1" applyAlignment="1">
      <alignment horizontal="center"/>
    </xf>
    <xf numFmtId="1" fontId="0" fillId="16" borderId="39" xfId="0" applyNumberFormat="1" applyFill="1" applyBorder="1" applyAlignment="1">
      <alignment horizontal="center"/>
    </xf>
    <xf numFmtId="1" fontId="3" fillId="3" borderId="39" xfId="0" applyNumberFormat="1" applyFont="1" applyFill="1" applyBorder="1" applyAlignment="1">
      <alignment horizontal="center"/>
    </xf>
    <xf numFmtId="1" fontId="3" fillId="2" borderId="39" xfId="0" applyNumberFormat="1" applyFont="1" applyFill="1" applyBorder="1" applyAlignment="1">
      <alignment horizontal="center"/>
    </xf>
    <xf numFmtId="1" fontId="0" fillId="4" borderId="39" xfId="0" applyNumberFormat="1" applyFill="1" applyBorder="1" applyAlignment="1">
      <alignment horizontal="center"/>
    </xf>
    <xf numFmtId="0" fontId="2" fillId="17" borderId="39" xfId="0" applyFont="1" applyFill="1" applyBorder="1"/>
    <xf numFmtId="2" fontId="3" fillId="5" borderId="51" xfId="0" applyNumberFormat="1" applyFont="1" applyFill="1" applyBorder="1" applyAlignment="1">
      <alignment horizontal="center"/>
    </xf>
    <xf numFmtId="1" fontId="3" fillId="3" borderId="13" xfId="0" applyNumberFormat="1" applyFont="1" applyFill="1" applyBorder="1" applyAlignment="1">
      <alignment horizontal="center"/>
    </xf>
    <xf numFmtId="1" fontId="3" fillId="5" borderId="13" xfId="0" applyNumberFormat="1" applyFont="1" applyFill="1" applyBorder="1" applyAlignment="1">
      <alignment horizontal="center"/>
    </xf>
    <xf numFmtId="1" fontId="3" fillId="3" borderId="51" xfId="0" applyNumberFormat="1" applyFont="1" applyFill="1" applyBorder="1" applyAlignment="1">
      <alignment horizontal="center"/>
    </xf>
    <xf numFmtId="0" fontId="0" fillId="0" borderId="39" xfId="0" applyBorder="1" applyAlignment="1">
      <alignment horizontal="center"/>
    </xf>
    <xf numFmtId="0" fontId="8" fillId="0" borderId="39" xfId="0" applyFont="1" applyFill="1" applyBorder="1"/>
    <xf numFmtId="0" fontId="8" fillId="0" borderId="39" xfId="0" applyFont="1" applyBorder="1"/>
    <xf numFmtId="0" fontId="8" fillId="17" borderId="39" xfId="0" applyFont="1" applyFill="1" applyBorder="1"/>
    <xf numFmtId="0" fontId="0" fillId="16" borderId="39" xfId="0" applyFill="1" applyBorder="1" applyAlignment="1">
      <alignment horizontal="center"/>
    </xf>
    <xf numFmtId="2" fontId="7" fillId="16" borderId="1" xfId="0" applyNumberFormat="1" applyFont="1" applyFill="1" applyBorder="1" applyAlignment="1">
      <alignment horizontal="center"/>
    </xf>
    <xf numFmtId="2" fontId="7" fillId="0" borderId="44" xfId="0" applyNumberFormat="1" applyFont="1" applyFill="1" applyBorder="1" applyAlignment="1">
      <alignment horizontal="left"/>
    </xf>
    <xf numFmtId="1" fontId="7" fillId="0" borderId="44" xfId="0" applyNumberFormat="1" applyFont="1" applyFill="1" applyBorder="1" applyAlignment="1">
      <alignment horizontal="left"/>
    </xf>
    <xf numFmtId="2" fontId="7" fillId="0" borderId="45" xfId="0" applyNumberFormat="1" applyFont="1" applyFill="1" applyBorder="1" applyAlignment="1">
      <alignment horizontal="left"/>
    </xf>
    <xf numFmtId="47" fontId="7" fillId="0" borderId="39" xfId="0" applyNumberFormat="1" applyFont="1" applyFill="1" applyBorder="1" applyAlignment="1">
      <alignment horizontal="left"/>
    </xf>
    <xf numFmtId="21" fontId="7" fillId="0" borderId="39" xfId="0" applyNumberFormat="1" applyFont="1" applyFill="1" applyBorder="1" applyAlignment="1">
      <alignment horizontal="left"/>
    </xf>
    <xf numFmtId="2" fontId="7" fillId="0" borderId="39" xfId="0" applyNumberFormat="1" applyFont="1" applyFill="1" applyBorder="1" applyAlignment="1">
      <alignment horizontal="left"/>
    </xf>
    <xf numFmtId="1" fontId="7" fillId="0" borderId="39" xfId="0" applyNumberFormat="1" applyFont="1" applyFill="1" applyBorder="1" applyAlignment="1">
      <alignment horizontal="left"/>
    </xf>
    <xf numFmtId="0" fontId="7" fillId="0" borderId="39" xfId="0" applyFont="1" applyFill="1" applyBorder="1" applyAlignment="1">
      <alignment horizontal="left"/>
    </xf>
    <xf numFmtId="0" fontId="2" fillId="16" borderId="52" xfId="0" applyFont="1" applyFill="1" applyBorder="1"/>
    <xf numFmtId="164" fontId="0" fillId="16" borderId="53" xfId="0" applyNumberFormat="1" applyFill="1" applyBorder="1" applyAlignment="1">
      <alignment horizontal="center"/>
    </xf>
    <xf numFmtId="47" fontId="0" fillId="16" borderId="53" xfId="0" applyNumberFormat="1" applyFill="1" applyBorder="1" applyAlignment="1">
      <alignment horizontal="center"/>
    </xf>
    <xf numFmtId="47" fontId="0" fillId="16" borderId="54" xfId="0" applyNumberFormat="1" applyFill="1" applyBorder="1" applyAlignment="1">
      <alignment horizontal="center"/>
    </xf>
    <xf numFmtId="164" fontId="0" fillId="16" borderId="1" xfId="0" applyNumberFormat="1" applyFill="1" applyBorder="1" applyAlignment="1">
      <alignment horizontal="center"/>
    </xf>
    <xf numFmtId="164" fontId="0" fillId="16" borderId="10" xfId="0" applyNumberFormat="1" applyFill="1" applyBorder="1" applyAlignment="1">
      <alignment horizontal="center"/>
    </xf>
    <xf numFmtId="164" fontId="2" fillId="16" borderId="52" xfId="0" applyNumberFormat="1" applyFont="1" applyFill="1" applyBorder="1"/>
    <xf numFmtId="164" fontId="0" fillId="16" borderId="54" xfId="0" applyNumberFormat="1" applyFill="1" applyBorder="1" applyAlignment="1">
      <alignment horizontal="center"/>
    </xf>
    <xf numFmtId="164" fontId="7" fillId="16" borderId="7" xfId="0" applyNumberFormat="1" applyFont="1" applyFill="1" applyBorder="1" applyAlignment="1">
      <alignment horizontal="center"/>
    </xf>
    <xf numFmtId="164" fontId="0" fillId="16" borderId="5" xfId="0" applyNumberFormat="1" applyFill="1" applyBorder="1" applyAlignment="1">
      <alignment horizontal="center"/>
    </xf>
    <xf numFmtId="164" fontId="0" fillId="16" borderId="6" xfId="0" applyNumberFormat="1" applyFill="1" applyBorder="1" applyAlignment="1">
      <alignment horizontal="center"/>
    </xf>
    <xf numFmtId="164" fontId="0" fillId="16" borderId="29" xfId="0" applyNumberFormat="1" applyFill="1" applyBorder="1" applyAlignment="1">
      <alignment horizontal="center"/>
    </xf>
    <xf numFmtId="164" fontId="0" fillId="16" borderId="49" xfId="0" applyNumberFormat="1" applyFill="1" applyBorder="1" applyAlignment="1">
      <alignment horizontal="center"/>
    </xf>
    <xf numFmtId="0" fontId="4" fillId="2" borderId="55" xfId="0" applyFont="1" applyFill="1" applyBorder="1" applyAlignment="1">
      <alignment horizontal="center"/>
    </xf>
    <xf numFmtId="164" fontId="0" fillId="0" borderId="12" xfId="0" applyNumberFormat="1" applyBorder="1" applyAlignment="1">
      <alignment horizontal="center"/>
    </xf>
    <xf numFmtId="0" fontId="2" fillId="16" borderId="56" xfId="0" applyFont="1" applyFill="1" applyBorder="1"/>
    <xf numFmtId="0" fontId="8" fillId="0" borderId="50" xfId="0" applyFont="1" applyBorder="1"/>
    <xf numFmtId="164" fontId="2" fillId="16" borderId="39" xfId="0" applyNumberFormat="1" applyFont="1" applyFill="1" applyBorder="1" applyAlignment="1">
      <alignment horizontal="center"/>
    </xf>
    <xf numFmtId="164" fontId="0" fillId="16" borderId="39" xfId="0" applyNumberFormat="1" applyFill="1" applyBorder="1" applyAlignment="1">
      <alignment horizontal="center"/>
    </xf>
    <xf numFmtId="164" fontId="0" fillId="16" borderId="57" xfId="0" applyNumberFormat="1" applyFill="1" applyBorder="1" applyAlignment="1">
      <alignment horizontal="center"/>
    </xf>
    <xf numFmtId="164" fontId="7" fillId="0" borderId="6" xfId="0" applyNumberFormat="1" applyFont="1" applyBorder="1" applyAlignment="1">
      <alignment horizontal="center"/>
    </xf>
    <xf numFmtId="47" fontId="4" fillId="3" borderId="3" xfId="0" applyNumberFormat="1" applyFont="1" applyFill="1" applyBorder="1" applyAlignment="1">
      <alignment horizontal="center"/>
    </xf>
    <xf numFmtId="164" fontId="0" fillId="16" borderId="58" xfId="0" applyNumberFormat="1" applyFill="1" applyBorder="1" applyAlignment="1">
      <alignment horizontal="center"/>
    </xf>
    <xf numFmtId="0" fontId="2" fillId="16" borderId="59" xfId="0" applyFont="1" applyFill="1" applyBorder="1"/>
    <xf numFmtId="164" fontId="0" fillId="16" borderId="39" xfId="0" applyNumberFormat="1" applyFill="1" applyBorder="1"/>
    <xf numFmtId="164" fontId="0" fillId="16" borderId="58" xfId="0" applyNumberFormat="1" applyFill="1" applyBorder="1"/>
    <xf numFmtId="0" fontId="2" fillId="16" borderId="26" xfId="0" applyFont="1" applyFill="1" applyBorder="1"/>
    <xf numFmtId="0" fontId="4" fillId="13" borderId="12" xfId="0" applyFont="1" applyFill="1" applyBorder="1" applyAlignment="1">
      <alignment horizontal="center"/>
    </xf>
    <xf numFmtId="21" fontId="7" fillId="0" borderId="6" xfId="0" applyNumberFormat="1" applyFont="1" applyBorder="1" applyAlignment="1">
      <alignment horizontal="center"/>
    </xf>
    <xf numFmtId="2" fontId="0" fillId="16" borderId="29" xfId="0" applyNumberFormat="1" applyFill="1" applyBorder="1" applyAlignment="1">
      <alignment horizontal="center"/>
    </xf>
    <xf numFmtId="2" fontId="7" fillId="16" borderId="29" xfId="0" applyNumberFormat="1" applyFont="1" applyFill="1" applyBorder="1" applyAlignment="1">
      <alignment horizontal="center"/>
    </xf>
    <xf numFmtId="0" fontId="2" fillId="16" borderId="60" xfId="0" applyFont="1" applyFill="1" applyBorder="1"/>
    <xf numFmtId="2" fontId="0" fillId="16" borderId="61" xfId="0" applyNumberFormat="1" applyFill="1" applyBorder="1" applyAlignment="1">
      <alignment horizontal="center"/>
    </xf>
    <xf numFmtId="2" fontId="0" fillId="16" borderId="62" xfId="0" applyNumberFormat="1" applyFill="1" applyBorder="1" applyAlignment="1">
      <alignment horizontal="center"/>
    </xf>
    <xf numFmtId="2" fontId="7" fillId="0" borderId="58" xfId="0" applyNumberFormat="1" applyFont="1" applyBorder="1" applyAlignment="1">
      <alignment horizontal="center"/>
    </xf>
    <xf numFmtId="2" fontId="7" fillId="16" borderId="10" xfId="0" applyNumberFormat="1" applyFont="1" applyFill="1" applyBorder="1" applyAlignment="1">
      <alignment horizontal="center"/>
    </xf>
    <xf numFmtId="2" fontId="0" fillId="16" borderId="39" xfId="0" applyNumberFormat="1" applyFill="1" applyBorder="1" applyAlignment="1">
      <alignment horizontal="center"/>
    </xf>
    <xf numFmtId="2" fontId="0" fillId="16" borderId="58" xfId="0" applyNumberFormat="1" applyFill="1" applyBorder="1" applyAlignment="1">
      <alignment horizontal="center"/>
    </xf>
    <xf numFmtId="0" fontId="8" fillId="16" borderId="63" xfId="0" applyFont="1" applyFill="1" applyBorder="1"/>
    <xf numFmtId="2" fontId="7" fillId="16" borderId="39" xfId="0" applyNumberFormat="1" applyFont="1" applyFill="1" applyBorder="1" applyAlignment="1">
      <alignment horizontal="center"/>
    </xf>
    <xf numFmtId="0" fontId="8" fillId="16" borderId="64" xfId="0" applyFont="1" applyFill="1" applyBorder="1"/>
    <xf numFmtId="0" fontId="8" fillId="0" borderId="64" xfId="0" applyFont="1" applyBorder="1"/>
    <xf numFmtId="2" fontId="7" fillId="0" borderId="65" xfId="0" applyNumberFormat="1" applyFont="1" applyBorder="1" applyAlignment="1">
      <alignment horizontal="center"/>
    </xf>
    <xf numFmtId="2" fontId="7" fillId="0" borderId="66" xfId="0" applyNumberFormat="1" applyFont="1" applyBorder="1" applyAlignment="1">
      <alignment horizontal="center"/>
    </xf>
    <xf numFmtId="2" fontId="0" fillId="0" borderId="58" xfId="0" applyNumberFormat="1" applyBorder="1" applyAlignment="1">
      <alignment horizontal="center"/>
    </xf>
    <xf numFmtId="2" fontId="0" fillId="16" borderId="53" xfId="0" applyNumberFormat="1" applyFill="1" applyBorder="1" applyAlignment="1">
      <alignment horizontal="center"/>
    </xf>
    <xf numFmtId="2" fontId="0" fillId="16" borderId="54" xfId="0" applyNumberFormat="1" applyFill="1" applyBorder="1" applyAlignment="1">
      <alignment horizontal="center"/>
    </xf>
    <xf numFmtId="2" fontId="7" fillId="16" borderId="62" xfId="0" applyNumberFormat="1" applyFont="1" applyFill="1" applyBorder="1" applyAlignment="1">
      <alignment horizontal="center"/>
    </xf>
    <xf numFmtId="0" fontId="7" fillId="0" borderId="45" xfId="0" applyFont="1" applyBorder="1" applyAlignment="1">
      <alignment horizontal="left"/>
    </xf>
    <xf numFmtId="21" fontId="7" fillId="0" borderId="67" xfId="0" applyNumberFormat="1" applyFont="1" applyFill="1" applyBorder="1" applyAlignment="1">
      <alignment horizontal="left"/>
    </xf>
    <xf numFmtId="47" fontId="7" fillId="0" borderId="67" xfId="0" applyNumberFormat="1" applyFont="1" applyFill="1" applyBorder="1" applyAlignment="1">
      <alignment horizontal="left"/>
    </xf>
    <xf numFmtId="164" fontId="7" fillId="0" borderId="39" xfId="0" applyNumberFormat="1" applyFont="1" applyFill="1" applyBorder="1" applyAlignment="1">
      <alignment horizontal="left"/>
    </xf>
    <xf numFmtId="0" fontId="0" fillId="0" borderId="42" xfId="0" applyBorder="1" applyProtection="1">
      <protection locked="0"/>
    </xf>
    <xf numFmtId="0" fontId="4" fillId="2" borderId="42" xfId="0" applyFont="1" applyFill="1" applyBorder="1"/>
    <xf numFmtId="0" fontId="4" fillId="2" borderId="44" xfId="0" applyFont="1" applyFill="1" applyBorder="1"/>
    <xf numFmtId="0" fontId="0" fillId="9" borderId="33" xfId="0" applyFill="1" applyBorder="1" applyAlignment="1">
      <alignment horizontal="center"/>
    </xf>
    <xf numFmtId="0" fontId="4" fillId="2" borderId="68" xfId="0" applyFont="1" applyFill="1" applyBorder="1"/>
    <xf numFmtId="0" fontId="0" fillId="0" borderId="44" xfId="0" applyBorder="1"/>
    <xf numFmtId="2" fontId="0" fillId="9" borderId="33" xfId="0" applyNumberFormat="1" applyFill="1" applyBorder="1" applyAlignment="1">
      <alignment horizontal="center"/>
    </xf>
  </cellXfs>
  <cellStyles count="1">
    <cellStyle name="Normal" xfId="0" builtinId="0"/>
  </cellStyles>
  <dxfs count="58">
    <dxf>
      <numFmt numFmtId="164" formatCode="mm:ss.00"/>
    </dxf>
    <dxf>
      <numFmt numFmtId="1" formatCode="0"/>
    </dxf>
    <dxf>
      <numFmt numFmtId="2" formatCode="0.00"/>
    </dxf>
    <dxf>
      <numFmt numFmtId="2" formatCode="0.00"/>
    </dxf>
    <dxf>
      <numFmt numFmtId="2" formatCode="0.00"/>
    </dxf>
    <dxf>
      <numFmt numFmtId="26" formatCode="hh:mm:ss"/>
    </dxf>
    <dxf>
      <numFmt numFmtId="164" formatCode="mm:ss.00"/>
    </dxf>
    <dxf>
      <numFmt numFmtId="1" formatCode="0"/>
    </dxf>
    <dxf>
      <numFmt numFmtId="2" formatCode="0.00"/>
    </dxf>
    <dxf>
      <numFmt numFmtId="2" formatCode="0.00"/>
    </dxf>
    <dxf>
      <numFmt numFmtId="2" formatCode="0.00"/>
    </dxf>
    <dxf>
      <numFmt numFmtId="164" formatCode="mm:ss.00"/>
    </dxf>
    <dxf>
      <numFmt numFmtId="1" formatCode="0"/>
    </dxf>
    <dxf>
      <numFmt numFmtId="2" formatCode="0.00"/>
    </dxf>
    <dxf>
      <numFmt numFmtId="2" formatCode="0.00"/>
    </dxf>
    <dxf>
      <numFmt numFmtId="2" formatCode="0.00"/>
    </dxf>
    <dxf>
      <numFmt numFmtId="26" formatCode="hh:mm:ss"/>
    </dxf>
    <dxf>
      <numFmt numFmtId="164" formatCode="mm:ss.00"/>
    </dxf>
    <dxf>
      <numFmt numFmtId="1" formatCode="0"/>
    </dxf>
    <dxf>
      <numFmt numFmtId="2" formatCode="0.00"/>
    </dxf>
    <dxf>
      <numFmt numFmtId="2" formatCode="0.00"/>
    </dxf>
    <dxf>
      <numFmt numFmtId="2" formatCode="0.00"/>
    </dxf>
    <dxf>
      <numFmt numFmtId="164" formatCode="mm:ss.00"/>
    </dxf>
    <dxf>
      <numFmt numFmtId="1" formatCode="0"/>
    </dxf>
    <dxf>
      <numFmt numFmtId="2" formatCode="0.00"/>
    </dxf>
    <dxf>
      <numFmt numFmtId="2" formatCode="0.00"/>
    </dxf>
    <dxf>
      <numFmt numFmtId="2" formatCode="0.00"/>
    </dxf>
    <dxf>
      <numFmt numFmtId="164" formatCode="mm:ss.00"/>
    </dxf>
    <dxf>
      <numFmt numFmtId="1" formatCode="0"/>
    </dxf>
    <dxf>
      <numFmt numFmtId="2" formatCode="0.00"/>
    </dxf>
    <dxf>
      <numFmt numFmtId="2" formatCode="0.00"/>
    </dxf>
    <dxf>
      <numFmt numFmtId="2" formatCode="0.00"/>
    </dxf>
    <dxf>
      <numFmt numFmtId="164" formatCode="mm:ss.00"/>
    </dxf>
    <dxf>
      <numFmt numFmtId="1" formatCode="0"/>
    </dxf>
    <dxf>
      <numFmt numFmtId="2" formatCode="0.00"/>
    </dxf>
    <dxf>
      <numFmt numFmtId="2" formatCode="0.00"/>
    </dxf>
    <dxf>
      <numFmt numFmtId="2" formatCode="0.00"/>
    </dxf>
    <dxf>
      <numFmt numFmtId="164" formatCode="mm:ss.00"/>
    </dxf>
    <dxf>
      <numFmt numFmtId="1" formatCode="0"/>
    </dxf>
    <dxf>
      <numFmt numFmtId="2" formatCode="0.00"/>
    </dxf>
    <dxf>
      <numFmt numFmtId="2" formatCode="0.00"/>
    </dxf>
    <dxf>
      <numFmt numFmtId="2" formatCode="0.00"/>
    </dxf>
    <dxf>
      <numFmt numFmtId="164" formatCode="mm:ss.00"/>
    </dxf>
    <dxf>
      <numFmt numFmtId="1" formatCode="0"/>
    </dxf>
    <dxf>
      <numFmt numFmtId="2" formatCode="0.00"/>
    </dxf>
    <dxf>
      <numFmt numFmtId="2" formatCode="0.00"/>
    </dxf>
    <dxf>
      <numFmt numFmtId="2" formatCode="0.00"/>
    </dxf>
    <dxf>
      <numFmt numFmtId="26" formatCode="hh:mm:ss"/>
    </dxf>
    <dxf>
      <numFmt numFmtId="164" formatCode="mm:ss.00"/>
    </dxf>
    <dxf>
      <numFmt numFmtId="1" formatCode="0"/>
    </dxf>
    <dxf>
      <numFmt numFmtId="2" formatCode="0.00"/>
    </dxf>
    <dxf>
      <numFmt numFmtId="2" formatCode="0.00"/>
    </dxf>
    <dxf>
      <numFmt numFmtId="2" formatCode="0.00"/>
    </dxf>
    <dxf>
      <numFmt numFmtId="164" formatCode="mm:ss.00"/>
    </dxf>
    <dxf>
      <numFmt numFmtId="1" formatCode="0"/>
    </dxf>
    <dxf>
      <numFmt numFmtId="2" formatCode="0.00"/>
    </dxf>
    <dxf>
      <numFmt numFmtId="2" formatCode="0.00"/>
    </dxf>
    <dxf>
      <numFmt numFmtId="2" formatCode="0.00"/>
    </dxf>
  </dxfs>
  <tableStyles count="0" defaultTableStyle="TableStyleMedium2" defaultPivotStyle="PivotStyleLight16"/>
  <colors>
    <mruColors>
      <color rgb="FF9966FF"/>
      <color rgb="FF66FF33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61342E-8D24-43EE-B9B9-9EA940D498C5}">
  <dimension ref="A1:M35"/>
  <sheetViews>
    <sheetView topLeftCell="A12" workbookViewId="0">
      <selection activeCell="C18" sqref="C18"/>
    </sheetView>
  </sheetViews>
  <sheetFormatPr defaultRowHeight="14.4"/>
  <cols>
    <col min="2" max="2" width="22.77734375" customWidth="1"/>
    <col min="3" max="3" width="11.5546875" customWidth="1"/>
    <col min="12" max="12" width="0.44140625" customWidth="1"/>
  </cols>
  <sheetData>
    <row r="1" spans="2:11">
      <c r="B1" t="s">
        <v>155</v>
      </c>
      <c r="C1" t="s">
        <v>145</v>
      </c>
    </row>
    <row r="2" spans="2:11">
      <c r="B2" s="191" t="s">
        <v>218</v>
      </c>
      <c r="C2" s="192">
        <v>9.6</v>
      </c>
      <c r="D2" t="str">
        <f>HLOOKUP(C2,C11:K12,2,FALSE)</f>
        <v>Level 1</v>
      </c>
    </row>
    <row r="3" spans="2:11">
      <c r="C3" s="192"/>
    </row>
    <row r="4" spans="2:11">
      <c r="C4" s="192"/>
    </row>
    <row r="5" spans="2:11">
      <c r="C5" s="192">
        <v>9.6</v>
      </c>
      <c r="D5" t="s">
        <v>26</v>
      </c>
    </row>
    <row r="6" spans="2:11">
      <c r="C6" s="192">
        <v>9.4</v>
      </c>
      <c r="D6" t="s">
        <v>27</v>
      </c>
    </row>
    <row r="7" spans="2:11">
      <c r="C7" s="192">
        <v>9.1999999999999993</v>
      </c>
      <c r="D7" t="s">
        <v>28</v>
      </c>
    </row>
    <row r="10" spans="2:11">
      <c r="B10" s="15" t="s">
        <v>219</v>
      </c>
      <c r="C10" s="8">
        <v>9</v>
      </c>
      <c r="D10" s="8">
        <v>8.8000000000000007</v>
      </c>
      <c r="E10" s="8">
        <v>8.6</v>
      </c>
      <c r="F10" s="8">
        <v>8.4</v>
      </c>
      <c r="G10" s="8">
        <v>8.1999999999999993</v>
      </c>
      <c r="H10" s="8">
        <v>8</v>
      </c>
      <c r="I10" s="8">
        <v>7.8</v>
      </c>
      <c r="J10" s="8">
        <v>7.65</v>
      </c>
      <c r="K10" s="8">
        <v>7.55</v>
      </c>
    </row>
    <row r="11" spans="2:11" ht="15" thickBot="1">
      <c r="B11" s="15" t="s">
        <v>218</v>
      </c>
      <c r="C11" s="8">
        <v>9.6</v>
      </c>
      <c r="D11" s="8">
        <v>9.4</v>
      </c>
      <c r="E11" s="8">
        <v>9.1999999999999993</v>
      </c>
      <c r="F11" s="8">
        <v>9</v>
      </c>
      <c r="G11" s="8">
        <v>8.8000000000000007</v>
      </c>
      <c r="H11" s="8">
        <v>8.6</v>
      </c>
      <c r="I11" s="8">
        <v>8.4</v>
      </c>
      <c r="J11" s="8">
        <v>8.1999999999999993</v>
      </c>
      <c r="K11" s="8">
        <v>8</v>
      </c>
    </row>
    <row r="12" spans="2:11">
      <c r="C12" s="59" t="s">
        <v>26</v>
      </c>
      <c r="D12" s="114" t="s">
        <v>27</v>
      </c>
      <c r="E12" s="115" t="s">
        <v>28</v>
      </c>
      <c r="F12" s="116" t="s">
        <v>29</v>
      </c>
      <c r="G12" s="117" t="s">
        <v>30</v>
      </c>
      <c r="H12" s="93" t="s">
        <v>31</v>
      </c>
      <c r="I12" s="118" t="s">
        <v>32</v>
      </c>
      <c r="J12" s="119" t="s">
        <v>33</v>
      </c>
      <c r="K12" s="120" t="s">
        <v>34</v>
      </c>
    </row>
    <row r="15" spans="2:11">
      <c r="B15" t="s">
        <v>158</v>
      </c>
      <c r="C15">
        <f>VLOOKUP(B15,'Source Data'!D2:E16,2,FALSE)</f>
        <v>1</v>
      </c>
      <c r="D15" t="s">
        <v>229</v>
      </c>
      <c r="E15">
        <f>VLOOKUP(D15,'Source Data'!F2:G16,2,FALSE)</f>
        <v>100</v>
      </c>
      <c r="F15" t="s">
        <v>203</v>
      </c>
      <c r="G15">
        <f>VLOOKUP(F15,'Source Data'!H2:I16,2,FALSE)</f>
        <v>5000</v>
      </c>
      <c r="H15">
        <f>SUM(C15+E15+G15)</f>
        <v>5101</v>
      </c>
    </row>
    <row r="21" spans="1:13" ht="15" thickBot="1"/>
    <row r="22" spans="1:13">
      <c r="C22" s="59" t="s">
        <v>26</v>
      </c>
      <c r="D22" s="114" t="s">
        <v>27</v>
      </c>
      <c r="E22" s="115" t="s">
        <v>28</v>
      </c>
      <c r="F22" s="116" t="s">
        <v>29</v>
      </c>
      <c r="G22" s="117" t="s">
        <v>30</v>
      </c>
      <c r="H22" s="93" t="s">
        <v>31</v>
      </c>
      <c r="I22" s="118" t="s">
        <v>32</v>
      </c>
      <c r="J22" s="119" t="s">
        <v>33</v>
      </c>
      <c r="K22" s="120" t="s">
        <v>34</v>
      </c>
      <c r="L22" s="59" t="s">
        <v>1</v>
      </c>
      <c r="M22" s="59" t="s">
        <v>25</v>
      </c>
    </row>
    <row r="23" spans="1:13">
      <c r="A23">
        <v>2101</v>
      </c>
      <c r="B23" s="15" t="s">
        <v>218</v>
      </c>
      <c r="C23" s="8">
        <v>9.6</v>
      </c>
      <c r="D23" s="8">
        <v>9.4</v>
      </c>
      <c r="E23" s="8">
        <v>9.1999999999999993</v>
      </c>
      <c r="F23" s="8">
        <v>9</v>
      </c>
      <c r="G23" s="8">
        <v>8.8000000000000007</v>
      </c>
      <c r="H23" s="8">
        <v>8.6</v>
      </c>
      <c r="I23" s="8">
        <v>8.4</v>
      </c>
      <c r="J23" s="8">
        <v>8.1999999999999993</v>
      </c>
      <c r="K23" s="8">
        <v>8</v>
      </c>
      <c r="M23" s="13"/>
    </row>
    <row r="24" spans="1:13">
      <c r="A24">
        <v>3101</v>
      </c>
      <c r="B24" s="15" t="s">
        <v>219</v>
      </c>
      <c r="C24" s="8">
        <v>9</v>
      </c>
      <c r="D24" s="8">
        <v>8.8000000000000007</v>
      </c>
      <c r="E24" s="8">
        <v>8.6</v>
      </c>
      <c r="F24" s="8">
        <v>8.4</v>
      </c>
      <c r="G24" s="8">
        <v>8.1999999999999993</v>
      </c>
      <c r="H24" s="8">
        <v>8</v>
      </c>
      <c r="I24" s="8">
        <v>7.8</v>
      </c>
      <c r="J24" s="8">
        <v>7.65</v>
      </c>
      <c r="K24" s="8">
        <v>7.55</v>
      </c>
      <c r="M24" s="12">
        <v>8.1999999999999993</v>
      </c>
    </row>
    <row r="25" spans="1:13">
      <c r="A25">
        <v>4101</v>
      </c>
      <c r="B25" s="15" t="s">
        <v>220</v>
      </c>
      <c r="C25" s="8">
        <v>8.6</v>
      </c>
      <c r="D25" s="8">
        <v>8.4</v>
      </c>
      <c r="E25" s="8">
        <v>8.1999999999999993</v>
      </c>
      <c r="F25" s="8">
        <v>8</v>
      </c>
      <c r="G25" s="8">
        <v>7.8</v>
      </c>
      <c r="H25" s="8">
        <v>7.65</v>
      </c>
      <c r="I25" s="8">
        <v>7.55</v>
      </c>
      <c r="J25" s="8">
        <v>7.45</v>
      </c>
      <c r="K25" s="8">
        <v>7.35</v>
      </c>
      <c r="M25" s="12">
        <v>7.7</v>
      </c>
    </row>
    <row r="26" spans="1:13">
      <c r="A26">
        <v>5101</v>
      </c>
      <c r="B26" s="15" t="s">
        <v>221</v>
      </c>
      <c r="C26" s="8">
        <v>8.1999999999999993</v>
      </c>
      <c r="D26" s="8">
        <v>8</v>
      </c>
      <c r="E26" s="8">
        <v>7.8</v>
      </c>
      <c r="F26" s="8">
        <v>7.65</v>
      </c>
      <c r="G26" s="8">
        <v>7.55</v>
      </c>
      <c r="H26" s="8">
        <v>7.45</v>
      </c>
      <c r="I26" s="8">
        <v>7.35</v>
      </c>
      <c r="J26" s="8">
        <v>7.25</v>
      </c>
      <c r="K26" s="8">
        <v>7.15</v>
      </c>
      <c r="M26" s="12">
        <v>7.6</v>
      </c>
    </row>
    <row r="27" spans="1:13" ht="15" thickBot="1">
      <c r="A27">
        <v>6101</v>
      </c>
      <c r="B27" s="16" t="s">
        <v>222</v>
      </c>
      <c r="C27" s="24">
        <v>7.8</v>
      </c>
      <c r="D27" s="24">
        <v>7.65</v>
      </c>
      <c r="E27" s="24">
        <v>7.55</v>
      </c>
      <c r="F27" s="24">
        <v>7.45</v>
      </c>
      <c r="G27" s="24">
        <v>7.35</v>
      </c>
      <c r="H27" s="24">
        <v>7.25</v>
      </c>
      <c r="I27" s="24">
        <v>7.15</v>
      </c>
      <c r="J27" s="24">
        <v>7.05</v>
      </c>
      <c r="K27" s="24">
        <v>6.95</v>
      </c>
      <c r="M27" s="34"/>
    </row>
    <row r="28" spans="1:13" ht="15" thickBot="1"/>
    <row r="29" spans="1:13" ht="15" thickBot="1">
      <c r="B29" s="15" t="s">
        <v>223</v>
      </c>
      <c r="C29" s="122">
        <v>12.5</v>
      </c>
      <c r="D29" s="122">
        <v>12</v>
      </c>
      <c r="E29" s="122">
        <v>11.6</v>
      </c>
      <c r="F29" s="122">
        <v>11.2</v>
      </c>
      <c r="G29" s="122">
        <v>10.8</v>
      </c>
      <c r="H29" s="122">
        <v>10.5</v>
      </c>
      <c r="I29" s="123">
        <v>10.25</v>
      </c>
      <c r="J29" s="123">
        <v>10</v>
      </c>
      <c r="K29" s="123">
        <v>9.75</v>
      </c>
    </row>
    <row r="31" spans="1:13">
      <c r="B31" s="15" t="s">
        <v>224</v>
      </c>
      <c r="C31" s="8">
        <v>16</v>
      </c>
      <c r="D31" s="8">
        <v>15.5</v>
      </c>
      <c r="E31" s="8">
        <v>15</v>
      </c>
      <c r="F31" s="8">
        <v>14.6</v>
      </c>
      <c r="G31" s="8">
        <v>14.2</v>
      </c>
      <c r="H31" s="8">
        <v>13.8</v>
      </c>
      <c r="I31" s="8">
        <v>13.4</v>
      </c>
      <c r="J31" s="8">
        <v>13</v>
      </c>
      <c r="K31" s="8">
        <v>12.7</v>
      </c>
      <c r="L31" s="11"/>
      <c r="M31" s="13"/>
    </row>
    <row r="32" spans="1:13">
      <c r="B32" s="15" t="s">
        <v>225</v>
      </c>
      <c r="C32" s="8">
        <v>14.2</v>
      </c>
      <c r="D32" s="8">
        <v>13.8</v>
      </c>
      <c r="E32" s="8">
        <v>13.4</v>
      </c>
      <c r="F32" s="8">
        <v>13</v>
      </c>
      <c r="G32" s="8">
        <v>12.7</v>
      </c>
      <c r="H32" s="8">
        <v>12.5</v>
      </c>
      <c r="I32" s="8">
        <v>12.1</v>
      </c>
      <c r="J32" s="8">
        <v>11.9</v>
      </c>
      <c r="K32" s="8">
        <v>11.7</v>
      </c>
      <c r="L32" s="9">
        <v>11.7</v>
      </c>
      <c r="M32" s="12">
        <v>11.8</v>
      </c>
    </row>
    <row r="33" spans="2:13">
      <c r="B33" s="15" t="s">
        <v>226</v>
      </c>
      <c r="C33" s="8">
        <v>13</v>
      </c>
      <c r="D33" s="8">
        <v>12.7</v>
      </c>
      <c r="E33" s="8">
        <v>12.5</v>
      </c>
      <c r="F33" s="8">
        <v>12.1</v>
      </c>
      <c r="G33" s="8">
        <v>11.9</v>
      </c>
      <c r="H33" s="8">
        <v>11.7</v>
      </c>
      <c r="I33" s="8">
        <v>11.5</v>
      </c>
      <c r="J33" s="8">
        <v>11.3</v>
      </c>
      <c r="K33" s="8">
        <v>11.2</v>
      </c>
      <c r="L33" s="9">
        <v>11.2</v>
      </c>
      <c r="M33" s="12">
        <v>11.2</v>
      </c>
    </row>
    <row r="34" spans="2:13">
      <c r="B34" s="15" t="s">
        <v>227</v>
      </c>
      <c r="C34" s="8">
        <v>12.5</v>
      </c>
      <c r="D34" s="8">
        <v>12.1</v>
      </c>
      <c r="E34" s="8">
        <v>11.9</v>
      </c>
      <c r="F34" s="8">
        <v>11.7</v>
      </c>
      <c r="G34" s="8">
        <v>11.5</v>
      </c>
      <c r="H34" s="8">
        <v>11.3</v>
      </c>
      <c r="I34" s="8">
        <v>11.2</v>
      </c>
      <c r="J34" s="8">
        <v>11.1</v>
      </c>
      <c r="K34" s="8">
        <v>11</v>
      </c>
      <c r="L34" s="9">
        <v>11.05</v>
      </c>
      <c r="M34" s="12">
        <v>11</v>
      </c>
    </row>
    <row r="35" spans="2:13" ht="15" thickBot="1">
      <c r="B35" s="16" t="s">
        <v>228</v>
      </c>
      <c r="C35" s="24">
        <v>11.7</v>
      </c>
      <c r="D35" s="24">
        <v>11.5</v>
      </c>
      <c r="E35" s="24">
        <v>11.3</v>
      </c>
      <c r="F35" s="24">
        <v>11.2</v>
      </c>
      <c r="G35" s="24">
        <v>11.1</v>
      </c>
      <c r="H35" s="24">
        <v>11</v>
      </c>
      <c r="I35" s="24">
        <v>10.9</v>
      </c>
      <c r="J35" s="24">
        <v>10.8</v>
      </c>
      <c r="K35" s="24">
        <v>10.7</v>
      </c>
      <c r="L35" s="37">
        <v>10.73</v>
      </c>
      <c r="M35" s="21">
        <v>10.85</v>
      </c>
    </row>
  </sheetData>
  <dataValidations count="1">
    <dataValidation type="list" allowBlank="1" showInputMessage="1" showErrorMessage="1" sqref="B2" xr:uid="{4907C7D5-976D-41E7-A29F-B8400498DF1C}">
      <formula1>$B$23:$B$35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411BEE-D684-46F3-BCF7-7AF7F9D2E245}">
  <dimension ref="A1:AD207"/>
  <sheetViews>
    <sheetView topLeftCell="A162" zoomScale="80" zoomScaleNormal="80" workbookViewId="0">
      <selection activeCell="D179" sqref="D179"/>
    </sheetView>
  </sheetViews>
  <sheetFormatPr defaultRowHeight="14.4"/>
  <cols>
    <col min="1" max="1" width="29.109375" customWidth="1"/>
    <col min="4" max="4" width="9.5546875" bestFit="1" customWidth="1"/>
    <col min="11" max="11" width="8" customWidth="1"/>
    <col min="13" max="13" width="8.88671875" customWidth="1"/>
    <col min="14" max="14" width="13.88671875" customWidth="1"/>
    <col min="29" max="29" width="12.109375" bestFit="1" customWidth="1"/>
  </cols>
  <sheetData>
    <row r="1" spans="1:13" ht="18.600000000000001" customHeight="1" thickBot="1"/>
    <row r="2" spans="1:13" ht="18.600000000000001" customHeight="1">
      <c r="A2" s="113" t="s">
        <v>553</v>
      </c>
      <c r="B2" s="59" t="s">
        <v>26</v>
      </c>
      <c r="C2" s="114" t="s">
        <v>27</v>
      </c>
      <c r="D2" s="115" t="s">
        <v>28</v>
      </c>
      <c r="E2" s="116" t="s">
        <v>29</v>
      </c>
      <c r="F2" s="117" t="s">
        <v>30</v>
      </c>
      <c r="G2" s="93" t="s">
        <v>31</v>
      </c>
      <c r="H2" s="118" t="s">
        <v>32</v>
      </c>
      <c r="I2" s="119" t="s">
        <v>33</v>
      </c>
      <c r="J2" s="120" t="s">
        <v>34</v>
      </c>
      <c r="K2" s="59" t="s">
        <v>1</v>
      </c>
      <c r="L2" s="59" t="s">
        <v>25</v>
      </c>
      <c r="M2" s="92" t="s">
        <v>2</v>
      </c>
    </row>
    <row r="3" spans="1:13" ht="18.600000000000001" customHeight="1">
      <c r="A3" s="15" t="s">
        <v>554</v>
      </c>
      <c r="B3" s="8">
        <v>10.5</v>
      </c>
      <c r="C3" s="8">
        <v>10</v>
      </c>
      <c r="D3" s="8">
        <v>9.8000000000000007</v>
      </c>
      <c r="E3" s="8">
        <v>9.6</v>
      </c>
      <c r="F3" s="8">
        <v>9.4</v>
      </c>
      <c r="G3" s="8">
        <v>9.1999999999999993</v>
      </c>
      <c r="H3" s="8">
        <v>9</v>
      </c>
      <c r="I3" s="8">
        <v>8.9</v>
      </c>
      <c r="J3" s="232">
        <v>8.8000000000000007</v>
      </c>
      <c r="K3" s="11"/>
      <c r="L3" s="13"/>
      <c r="M3" s="31"/>
    </row>
    <row r="4" spans="1:13" ht="18.600000000000001" customHeight="1" thickBot="1">
      <c r="A4" s="15" t="s">
        <v>555</v>
      </c>
      <c r="B4" s="24">
        <v>9.1999999999999993</v>
      </c>
      <c r="C4" s="24">
        <v>9</v>
      </c>
      <c r="D4" s="24">
        <v>8.9</v>
      </c>
      <c r="E4" s="24">
        <v>8.8000000000000007</v>
      </c>
      <c r="F4" s="24">
        <v>8.6999999999999993</v>
      </c>
      <c r="G4" s="24">
        <v>8.6</v>
      </c>
      <c r="H4" s="24">
        <v>8.5</v>
      </c>
      <c r="I4" s="24">
        <v>8.4</v>
      </c>
      <c r="J4" s="233">
        <v>8.3000000000000007</v>
      </c>
      <c r="K4" s="11"/>
      <c r="L4" s="13"/>
      <c r="M4" s="32"/>
    </row>
    <row r="5" spans="1:13" ht="18.600000000000001" customHeight="1" thickBot="1"/>
    <row r="6" spans="1:13" ht="18.600000000000001" customHeight="1">
      <c r="A6" s="113" t="s">
        <v>35</v>
      </c>
      <c r="B6" s="59" t="s">
        <v>26</v>
      </c>
      <c r="C6" s="114" t="s">
        <v>27</v>
      </c>
      <c r="D6" s="115" t="s">
        <v>28</v>
      </c>
      <c r="E6" s="116" t="s">
        <v>29</v>
      </c>
      <c r="F6" s="117" t="s">
        <v>30</v>
      </c>
      <c r="G6" s="93" t="s">
        <v>31</v>
      </c>
      <c r="H6" s="118" t="s">
        <v>32</v>
      </c>
      <c r="I6" s="119" t="s">
        <v>33</v>
      </c>
      <c r="J6" s="120" t="s">
        <v>34</v>
      </c>
      <c r="K6" s="59" t="s">
        <v>1</v>
      </c>
      <c r="L6" s="59" t="s">
        <v>25</v>
      </c>
      <c r="M6" s="92" t="s">
        <v>2</v>
      </c>
    </row>
    <row r="7" spans="1:13" ht="18.600000000000001" customHeight="1">
      <c r="A7" s="15" t="s">
        <v>554</v>
      </c>
      <c r="B7" s="8">
        <v>10.5</v>
      </c>
      <c r="C7" s="8">
        <v>10</v>
      </c>
      <c r="D7" s="8">
        <v>9.8000000000000007</v>
      </c>
      <c r="E7" s="8">
        <v>9.6</v>
      </c>
      <c r="F7" s="8">
        <v>9.4</v>
      </c>
      <c r="G7" s="8">
        <v>9.1999999999999993</v>
      </c>
      <c r="H7" s="8">
        <v>9</v>
      </c>
      <c r="I7" s="8">
        <v>8.9</v>
      </c>
      <c r="J7" s="232">
        <v>8.8000000000000007</v>
      </c>
      <c r="K7" s="11"/>
      <c r="L7" s="13"/>
      <c r="M7" s="31"/>
    </row>
    <row r="8" spans="1:13" ht="18.600000000000001" customHeight="1" thickBot="1">
      <c r="A8" s="15" t="s">
        <v>555</v>
      </c>
      <c r="B8" s="24">
        <v>9.1999999999999993</v>
      </c>
      <c r="C8" s="24">
        <v>9</v>
      </c>
      <c r="D8" s="24">
        <v>8.9</v>
      </c>
      <c r="E8" s="24">
        <v>8.8000000000000007</v>
      </c>
      <c r="F8" s="24">
        <v>8.6999999999999993</v>
      </c>
      <c r="G8" s="24">
        <v>8.6</v>
      </c>
      <c r="H8" s="24">
        <v>8.5</v>
      </c>
      <c r="I8" s="24">
        <v>8.4</v>
      </c>
      <c r="J8" s="233">
        <v>8.3000000000000007</v>
      </c>
      <c r="K8" s="11"/>
      <c r="L8" s="13"/>
      <c r="M8" s="31"/>
    </row>
    <row r="9" spans="1:13" ht="18.600000000000001" customHeight="1">
      <c r="A9" s="15" t="s">
        <v>3</v>
      </c>
      <c r="B9" s="8">
        <v>9.6</v>
      </c>
      <c r="C9" s="8">
        <v>9.4</v>
      </c>
      <c r="D9" s="8">
        <v>9.1999999999999993</v>
      </c>
      <c r="E9" s="8">
        <v>9</v>
      </c>
      <c r="F9" s="8">
        <v>8.8000000000000007</v>
      </c>
      <c r="G9" s="8">
        <v>8.6</v>
      </c>
      <c r="H9" s="8">
        <v>8.4</v>
      </c>
      <c r="I9" s="8">
        <v>8.1999999999999993</v>
      </c>
      <c r="J9" s="8">
        <v>8</v>
      </c>
      <c r="K9" s="11"/>
      <c r="L9" s="13"/>
      <c r="M9" s="31"/>
    </row>
    <row r="10" spans="1:13" ht="18.600000000000001" customHeight="1">
      <c r="A10" s="306" t="s">
        <v>1046</v>
      </c>
      <c r="B10" s="300">
        <f t="shared" ref="B10:J10" si="0">SUM(B9+B11)/2</f>
        <v>9.3000000000000007</v>
      </c>
      <c r="C10" s="300">
        <f t="shared" si="0"/>
        <v>9.1000000000000014</v>
      </c>
      <c r="D10" s="300">
        <f t="shared" si="0"/>
        <v>8.8999999999999986</v>
      </c>
      <c r="E10" s="300">
        <f t="shared" si="0"/>
        <v>8.6999999999999993</v>
      </c>
      <c r="F10" s="300">
        <f t="shared" si="0"/>
        <v>8.5</v>
      </c>
      <c r="G10" s="300">
        <f t="shared" si="0"/>
        <v>8.3000000000000007</v>
      </c>
      <c r="H10" s="300">
        <f t="shared" si="0"/>
        <v>8.1</v>
      </c>
      <c r="I10" s="300">
        <f t="shared" si="0"/>
        <v>7.9249999999999998</v>
      </c>
      <c r="J10" s="300">
        <f t="shared" si="0"/>
        <v>7.7750000000000004</v>
      </c>
      <c r="K10" s="11"/>
      <c r="L10" s="13"/>
      <c r="M10" s="31"/>
    </row>
    <row r="11" spans="1:13" ht="18.600000000000001" customHeight="1">
      <c r="A11" s="15" t="s">
        <v>4</v>
      </c>
      <c r="B11" s="8">
        <v>9</v>
      </c>
      <c r="C11" s="8">
        <v>8.8000000000000007</v>
      </c>
      <c r="D11" s="8">
        <v>8.6</v>
      </c>
      <c r="E11" s="8">
        <v>8.4</v>
      </c>
      <c r="F11" s="8">
        <v>8.1999999999999993</v>
      </c>
      <c r="G11" s="8">
        <v>8</v>
      </c>
      <c r="H11" s="8">
        <v>7.8</v>
      </c>
      <c r="I11" s="8">
        <v>7.65</v>
      </c>
      <c r="J11" s="8">
        <v>7.55</v>
      </c>
      <c r="K11" s="11"/>
      <c r="L11" s="12">
        <v>8.1999999999999993</v>
      </c>
      <c r="M11" s="32"/>
    </row>
    <row r="12" spans="1:13" ht="18.600000000000001" customHeight="1">
      <c r="A12" s="306" t="s">
        <v>1047</v>
      </c>
      <c r="B12" s="300">
        <f t="shared" ref="B12:J12" si="1">SUM(B11+B13)/2</f>
        <v>8.8000000000000007</v>
      </c>
      <c r="C12" s="300">
        <f t="shared" si="1"/>
        <v>8.6000000000000014</v>
      </c>
      <c r="D12" s="300">
        <f t="shared" si="1"/>
        <v>8.3999999999999986</v>
      </c>
      <c r="E12" s="300">
        <f t="shared" si="1"/>
        <v>8.1999999999999993</v>
      </c>
      <c r="F12" s="300">
        <f t="shared" si="1"/>
        <v>8</v>
      </c>
      <c r="G12" s="300">
        <f t="shared" si="1"/>
        <v>7.8250000000000002</v>
      </c>
      <c r="H12" s="300">
        <f t="shared" si="1"/>
        <v>7.6749999999999998</v>
      </c>
      <c r="I12" s="300">
        <f t="shared" si="1"/>
        <v>7.5500000000000007</v>
      </c>
      <c r="J12" s="300">
        <f t="shared" si="1"/>
        <v>7.4499999999999993</v>
      </c>
      <c r="K12" s="11"/>
      <c r="L12" s="12"/>
      <c r="M12" s="32"/>
    </row>
    <row r="13" spans="1:13" ht="18.600000000000001" customHeight="1">
      <c r="A13" s="15" t="s">
        <v>5</v>
      </c>
      <c r="B13" s="8">
        <v>8.6</v>
      </c>
      <c r="C13" s="8">
        <v>8.4</v>
      </c>
      <c r="D13" s="8">
        <v>8.1999999999999993</v>
      </c>
      <c r="E13" s="8">
        <v>8</v>
      </c>
      <c r="F13" s="8">
        <v>7.8</v>
      </c>
      <c r="G13" s="8">
        <v>7.65</v>
      </c>
      <c r="H13" s="8">
        <v>7.55</v>
      </c>
      <c r="I13" s="8">
        <v>7.45</v>
      </c>
      <c r="J13" s="8">
        <v>7.35</v>
      </c>
      <c r="K13" s="11"/>
      <c r="L13" s="12">
        <v>7.7</v>
      </c>
      <c r="M13" s="32"/>
    </row>
    <row r="14" spans="1:13" ht="18.600000000000001" customHeight="1">
      <c r="A14" s="306" t="s">
        <v>1053</v>
      </c>
      <c r="B14" s="300">
        <f t="shared" ref="B14:J14" si="2">SUM(B13+B15)/2</f>
        <v>8.3999999999999986</v>
      </c>
      <c r="C14" s="300">
        <f t="shared" si="2"/>
        <v>8.1999999999999993</v>
      </c>
      <c r="D14" s="300">
        <f t="shared" si="2"/>
        <v>8</v>
      </c>
      <c r="E14" s="300">
        <f t="shared" si="2"/>
        <v>7.8250000000000002</v>
      </c>
      <c r="F14" s="300">
        <f t="shared" si="2"/>
        <v>7.6749999999999998</v>
      </c>
      <c r="G14" s="300">
        <f t="shared" si="2"/>
        <v>7.5500000000000007</v>
      </c>
      <c r="H14" s="300">
        <f t="shared" si="2"/>
        <v>7.4499999999999993</v>
      </c>
      <c r="I14" s="300">
        <f t="shared" si="2"/>
        <v>7.35</v>
      </c>
      <c r="J14" s="300">
        <f t="shared" si="2"/>
        <v>7.25</v>
      </c>
      <c r="K14" s="11"/>
      <c r="L14" s="12"/>
      <c r="M14" s="32"/>
    </row>
    <row r="15" spans="1:13" ht="18.600000000000001" customHeight="1">
      <c r="A15" s="15" t="s">
        <v>6</v>
      </c>
      <c r="B15" s="8">
        <v>8.1999999999999993</v>
      </c>
      <c r="C15" s="8">
        <v>8</v>
      </c>
      <c r="D15" s="8">
        <v>7.8</v>
      </c>
      <c r="E15" s="8">
        <v>7.65</v>
      </c>
      <c r="F15" s="8">
        <v>7.55</v>
      </c>
      <c r="G15" s="8">
        <v>7.45</v>
      </c>
      <c r="H15" s="8">
        <v>7.35</v>
      </c>
      <c r="I15" s="8">
        <v>7.25</v>
      </c>
      <c r="J15" s="8">
        <v>7.15</v>
      </c>
      <c r="K15" s="11"/>
      <c r="L15" s="12">
        <v>7.6</v>
      </c>
      <c r="M15" s="32"/>
    </row>
    <row r="16" spans="1:13" ht="18.600000000000001" customHeight="1" thickBot="1">
      <c r="A16" s="16" t="s">
        <v>7</v>
      </c>
      <c r="B16" s="24">
        <v>7.8</v>
      </c>
      <c r="C16" s="24">
        <v>7.65</v>
      </c>
      <c r="D16" s="24">
        <v>7.55</v>
      </c>
      <c r="E16" s="24">
        <v>7.45</v>
      </c>
      <c r="F16" s="24">
        <v>7.35</v>
      </c>
      <c r="G16" s="24">
        <v>7.25</v>
      </c>
      <c r="H16" s="24">
        <v>7.15</v>
      </c>
      <c r="I16" s="24">
        <v>7.05</v>
      </c>
      <c r="J16" s="24">
        <v>6.95</v>
      </c>
      <c r="K16" s="33"/>
      <c r="L16" s="34"/>
      <c r="M16" s="35"/>
    </row>
    <row r="17" spans="1:30" ht="18.600000000000001" customHeight="1" thickBot="1">
      <c r="L17" s="7"/>
    </row>
    <row r="18" spans="1:30" ht="18.600000000000001" customHeight="1">
      <c r="A18" s="113" t="s">
        <v>61</v>
      </c>
      <c r="B18" s="59" t="s">
        <v>26</v>
      </c>
      <c r="C18" s="114" t="s">
        <v>27</v>
      </c>
      <c r="D18" s="115" t="s">
        <v>28</v>
      </c>
      <c r="E18" s="116" t="s">
        <v>29</v>
      </c>
      <c r="F18" s="117" t="s">
        <v>30</v>
      </c>
      <c r="G18" s="93" t="s">
        <v>31</v>
      </c>
      <c r="H18" s="118" t="s">
        <v>32</v>
      </c>
      <c r="I18" s="119" t="s">
        <v>33</v>
      </c>
      <c r="J18" s="120" t="s">
        <v>34</v>
      </c>
      <c r="K18" s="59" t="s">
        <v>1</v>
      </c>
      <c r="L18" s="59" t="s">
        <v>25</v>
      </c>
      <c r="M18" s="92" t="s">
        <v>2</v>
      </c>
      <c r="Y18" s="51"/>
      <c r="Z18" s="17" t="s">
        <v>2</v>
      </c>
      <c r="AA18" s="18" t="s">
        <v>25</v>
      </c>
      <c r="AB18" s="17" t="s">
        <v>1</v>
      </c>
      <c r="AC18" s="42" t="s">
        <v>9</v>
      </c>
    </row>
    <row r="19" spans="1:30" ht="18.600000000000001" customHeight="1" thickBot="1">
      <c r="A19" s="90" t="s">
        <v>555</v>
      </c>
      <c r="B19" s="8">
        <v>15</v>
      </c>
      <c r="C19" s="8">
        <v>14.5</v>
      </c>
      <c r="D19" s="8">
        <v>14</v>
      </c>
      <c r="E19" s="8">
        <v>13.5</v>
      </c>
      <c r="F19" s="8">
        <v>13</v>
      </c>
      <c r="G19" s="8">
        <v>12.5</v>
      </c>
      <c r="H19" s="8">
        <v>12</v>
      </c>
      <c r="I19" s="8">
        <v>11.6</v>
      </c>
      <c r="J19" s="232">
        <v>11.2</v>
      </c>
      <c r="K19" s="33"/>
      <c r="L19" s="34"/>
      <c r="M19" s="35"/>
      <c r="Y19" s="237"/>
      <c r="Z19" s="238"/>
      <c r="AA19" s="239"/>
      <c r="AB19" s="238"/>
      <c r="AC19" s="240"/>
    </row>
    <row r="20" spans="1:30" ht="18.600000000000001" customHeight="1" thickBot="1">
      <c r="A20" s="121" t="s">
        <v>3</v>
      </c>
      <c r="B20" s="122">
        <v>12.5</v>
      </c>
      <c r="C20" s="122">
        <v>12</v>
      </c>
      <c r="D20" s="122">
        <v>11.6</v>
      </c>
      <c r="E20" s="122">
        <v>11.2</v>
      </c>
      <c r="F20" s="122">
        <v>10.8</v>
      </c>
      <c r="G20" s="122">
        <v>10.5</v>
      </c>
      <c r="H20" s="123">
        <v>10.25</v>
      </c>
      <c r="I20" s="123">
        <v>10</v>
      </c>
      <c r="J20" s="123">
        <v>9.75</v>
      </c>
      <c r="K20" s="33"/>
      <c r="L20" s="34"/>
      <c r="M20" s="35"/>
      <c r="Y20" s="237"/>
      <c r="Z20" s="238"/>
      <c r="AA20" s="239"/>
      <c r="AB20" s="238"/>
      <c r="AC20" s="240"/>
    </row>
    <row r="21" spans="1:30" ht="18.600000000000001" customHeight="1" thickBot="1">
      <c r="A21" s="121" t="s">
        <v>1046</v>
      </c>
      <c r="B21" s="391">
        <v>12</v>
      </c>
      <c r="C21" s="391">
        <v>11.6</v>
      </c>
      <c r="D21" s="391">
        <v>11.2</v>
      </c>
      <c r="E21" s="391">
        <v>10.8</v>
      </c>
      <c r="F21" s="391">
        <v>10.5</v>
      </c>
      <c r="G21" s="392">
        <v>10.25</v>
      </c>
      <c r="H21" s="392">
        <v>10</v>
      </c>
      <c r="I21" s="392">
        <v>9.75</v>
      </c>
      <c r="J21" s="300">
        <v>9.5</v>
      </c>
      <c r="K21" s="33"/>
      <c r="L21" s="34"/>
      <c r="M21" s="35"/>
      <c r="Y21" s="15" t="s">
        <v>3</v>
      </c>
      <c r="Z21" s="4"/>
      <c r="AA21" s="53"/>
      <c r="AB21" s="3"/>
      <c r="AC21" s="50"/>
    </row>
    <row r="22" spans="1:30" ht="18.600000000000001" customHeight="1" thickBot="1">
      <c r="A22" s="39"/>
      <c r="B22" s="100"/>
      <c r="C22" s="100"/>
      <c r="D22" s="100"/>
      <c r="E22" s="100"/>
      <c r="F22" s="100"/>
      <c r="G22" s="100"/>
      <c r="H22" s="112"/>
      <c r="I22" s="112"/>
      <c r="J22" s="112"/>
      <c r="Y22" s="1"/>
      <c r="Z22" s="1"/>
      <c r="AA22" s="1"/>
      <c r="AB22" s="1"/>
      <c r="AC22" s="1"/>
      <c r="AD22" s="1"/>
    </row>
    <row r="23" spans="1:30" ht="18.600000000000001" customHeight="1">
      <c r="A23" s="113" t="s">
        <v>0</v>
      </c>
      <c r="B23" s="59" t="s">
        <v>26</v>
      </c>
      <c r="C23" s="114" t="s">
        <v>27</v>
      </c>
      <c r="D23" s="115" t="s">
        <v>28</v>
      </c>
      <c r="E23" s="116" t="s">
        <v>29</v>
      </c>
      <c r="F23" s="117" t="s">
        <v>30</v>
      </c>
      <c r="G23" s="93" t="s">
        <v>31</v>
      </c>
      <c r="H23" s="118" t="s">
        <v>32</v>
      </c>
      <c r="I23" s="119" t="s">
        <v>33</v>
      </c>
      <c r="J23" s="120" t="s">
        <v>34</v>
      </c>
      <c r="K23" s="59" t="s">
        <v>1</v>
      </c>
      <c r="L23" s="59" t="s">
        <v>25</v>
      </c>
      <c r="M23" s="92" t="s">
        <v>2</v>
      </c>
    </row>
    <row r="24" spans="1:30" ht="18.600000000000001" customHeight="1">
      <c r="A24" s="15" t="s">
        <v>3</v>
      </c>
      <c r="B24" s="8">
        <v>16</v>
      </c>
      <c r="C24" s="8">
        <v>15.5</v>
      </c>
      <c r="D24" s="8">
        <v>15</v>
      </c>
      <c r="E24" s="8">
        <v>14.6</v>
      </c>
      <c r="F24" s="8">
        <v>14.2</v>
      </c>
      <c r="G24" s="8">
        <v>13.8</v>
      </c>
      <c r="H24" s="8">
        <v>13.4</v>
      </c>
      <c r="I24" s="8">
        <v>13</v>
      </c>
      <c r="J24" s="8">
        <v>12.7</v>
      </c>
      <c r="K24" s="11"/>
      <c r="L24" s="13"/>
      <c r="M24" s="31"/>
    </row>
    <row r="25" spans="1:30" ht="18.600000000000001" customHeight="1">
      <c r="A25" s="301" t="s">
        <v>1046</v>
      </c>
      <c r="B25" s="300">
        <f t="shared" ref="B25:J25" si="3">SUM(B24+B26)/2</f>
        <v>15.1</v>
      </c>
      <c r="C25" s="300">
        <f t="shared" si="3"/>
        <v>14.65</v>
      </c>
      <c r="D25" s="300">
        <f t="shared" si="3"/>
        <v>14.2</v>
      </c>
      <c r="E25" s="300">
        <f t="shared" si="3"/>
        <v>13.8</v>
      </c>
      <c r="F25" s="300">
        <f t="shared" si="3"/>
        <v>13.45</v>
      </c>
      <c r="G25" s="300">
        <f t="shared" si="3"/>
        <v>13.15</v>
      </c>
      <c r="H25" s="300">
        <f t="shared" si="3"/>
        <v>12.75</v>
      </c>
      <c r="I25" s="300">
        <f t="shared" si="3"/>
        <v>12.45</v>
      </c>
      <c r="J25" s="300">
        <f t="shared" si="3"/>
        <v>12.2</v>
      </c>
      <c r="K25" s="11"/>
      <c r="L25" s="13"/>
      <c r="M25" s="31"/>
    </row>
    <row r="26" spans="1:30" ht="18.600000000000001" customHeight="1">
      <c r="A26" s="15" t="s">
        <v>4</v>
      </c>
      <c r="B26" s="8">
        <v>14.2</v>
      </c>
      <c r="C26" s="8">
        <v>13.8</v>
      </c>
      <c r="D26" s="8">
        <v>13.4</v>
      </c>
      <c r="E26" s="8">
        <v>13</v>
      </c>
      <c r="F26" s="8">
        <v>12.7</v>
      </c>
      <c r="G26" s="8">
        <v>12.5</v>
      </c>
      <c r="H26" s="8">
        <v>12.1</v>
      </c>
      <c r="I26" s="8">
        <v>11.9</v>
      </c>
      <c r="J26" s="8">
        <v>11.7</v>
      </c>
      <c r="K26" s="9">
        <v>11.7</v>
      </c>
      <c r="L26" s="12">
        <v>11.8</v>
      </c>
      <c r="M26" s="36">
        <v>11.2</v>
      </c>
    </row>
    <row r="27" spans="1:30" ht="18.600000000000001" customHeight="1">
      <c r="A27" s="306" t="s">
        <v>1047</v>
      </c>
      <c r="B27" s="300">
        <f t="shared" ref="B27:J27" si="4">SUM(B26+B28)/2</f>
        <v>13.6</v>
      </c>
      <c r="C27" s="300">
        <f t="shared" si="4"/>
        <v>13.25</v>
      </c>
      <c r="D27" s="300">
        <f t="shared" si="4"/>
        <v>12.95</v>
      </c>
      <c r="E27" s="300">
        <f t="shared" si="4"/>
        <v>12.55</v>
      </c>
      <c r="F27" s="300">
        <f t="shared" si="4"/>
        <v>12.3</v>
      </c>
      <c r="G27" s="300">
        <f t="shared" si="4"/>
        <v>12.1</v>
      </c>
      <c r="H27" s="300">
        <f t="shared" si="4"/>
        <v>11.8</v>
      </c>
      <c r="I27" s="300">
        <f t="shared" si="4"/>
        <v>11.600000000000001</v>
      </c>
      <c r="J27" s="300">
        <f t="shared" si="4"/>
        <v>11.45</v>
      </c>
      <c r="K27" s="9"/>
      <c r="L27" s="12"/>
      <c r="M27" s="36"/>
    </row>
    <row r="28" spans="1:30" ht="18.600000000000001" customHeight="1">
      <c r="A28" s="15" t="s">
        <v>5</v>
      </c>
      <c r="B28" s="8">
        <v>13</v>
      </c>
      <c r="C28" s="8">
        <v>12.7</v>
      </c>
      <c r="D28" s="8">
        <v>12.5</v>
      </c>
      <c r="E28" s="8">
        <v>12.1</v>
      </c>
      <c r="F28" s="8">
        <v>11.9</v>
      </c>
      <c r="G28" s="8">
        <v>11.7</v>
      </c>
      <c r="H28" s="8">
        <v>11.5</v>
      </c>
      <c r="I28" s="8">
        <v>11.3</v>
      </c>
      <c r="J28" s="8">
        <v>11.2</v>
      </c>
      <c r="K28" s="9">
        <v>11.2</v>
      </c>
      <c r="L28" s="12">
        <v>11.2</v>
      </c>
      <c r="M28" s="36">
        <v>10.8</v>
      </c>
    </row>
    <row r="29" spans="1:30" ht="18.600000000000001" customHeight="1">
      <c r="A29" s="306" t="s">
        <v>1048</v>
      </c>
      <c r="B29" s="300">
        <f t="shared" ref="B29:J29" si="5">SUM(B28+B30)/2</f>
        <v>12.75</v>
      </c>
      <c r="C29" s="300">
        <f t="shared" si="5"/>
        <v>12.399999999999999</v>
      </c>
      <c r="D29" s="300">
        <f t="shared" si="5"/>
        <v>12.2</v>
      </c>
      <c r="E29" s="300">
        <f t="shared" si="5"/>
        <v>11.899999999999999</v>
      </c>
      <c r="F29" s="300">
        <f t="shared" si="5"/>
        <v>11.7</v>
      </c>
      <c r="G29" s="300">
        <f t="shared" si="5"/>
        <v>11.5</v>
      </c>
      <c r="H29" s="300">
        <f t="shared" si="5"/>
        <v>11.35</v>
      </c>
      <c r="I29" s="300">
        <f t="shared" si="5"/>
        <v>11.2</v>
      </c>
      <c r="J29" s="300">
        <f t="shared" si="5"/>
        <v>11.1</v>
      </c>
      <c r="K29" s="9"/>
      <c r="L29" s="12"/>
      <c r="M29" s="36"/>
    </row>
    <row r="30" spans="1:30" ht="18.600000000000001" customHeight="1">
      <c r="A30" s="15" t="s">
        <v>6</v>
      </c>
      <c r="B30" s="8">
        <v>12.5</v>
      </c>
      <c r="C30" s="8">
        <v>12.1</v>
      </c>
      <c r="D30" s="8">
        <v>11.9</v>
      </c>
      <c r="E30" s="8">
        <v>11.7</v>
      </c>
      <c r="F30" s="8">
        <v>11.5</v>
      </c>
      <c r="G30" s="8">
        <v>11.3</v>
      </c>
      <c r="H30" s="8">
        <v>11.2</v>
      </c>
      <c r="I30" s="8">
        <v>11.1</v>
      </c>
      <c r="J30" s="8">
        <v>11</v>
      </c>
      <c r="K30" s="9">
        <v>11.05</v>
      </c>
      <c r="L30" s="12">
        <v>11</v>
      </c>
      <c r="M30" s="36">
        <v>10.6</v>
      </c>
    </row>
    <row r="31" spans="1:30" ht="18.600000000000001" customHeight="1" thickBot="1">
      <c r="A31" s="16" t="s">
        <v>7</v>
      </c>
      <c r="B31" s="24">
        <v>11.7</v>
      </c>
      <c r="C31" s="24">
        <v>11.5</v>
      </c>
      <c r="D31" s="24">
        <v>11.3</v>
      </c>
      <c r="E31" s="24">
        <v>11.2</v>
      </c>
      <c r="F31" s="24">
        <v>11.1</v>
      </c>
      <c r="G31" s="24">
        <v>11</v>
      </c>
      <c r="H31" s="24">
        <v>10.9</v>
      </c>
      <c r="I31" s="24">
        <v>10.8</v>
      </c>
      <c r="J31" s="24">
        <v>10.7</v>
      </c>
      <c r="K31" s="37">
        <v>10.73</v>
      </c>
      <c r="L31" s="21">
        <v>10.85</v>
      </c>
      <c r="M31" s="22">
        <v>10.18</v>
      </c>
    </row>
    <row r="32" spans="1:30" ht="18.600000000000001" customHeight="1" thickBot="1"/>
    <row r="33" spans="1:25" ht="18.600000000000001" customHeight="1">
      <c r="A33" s="113" t="s">
        <v>59</v>
      </c>
      <c r="B33" s="59" t="s">
        <v>26</v>
      </c>
      <c r="C33" s="114" t="s">
        <v>27</v>
      </c>
      <c r="D33" s="115" t="s">
        <v>28</v>
      </c>
      <c r="E33" s="116" t="s">
        <v>29</v>
      </c>
      <c r="F33" s="117" t="s">
        <v>30</v>
      </c>
      <c r="G33" s="93" t="s">
        <v>31</v>
      </c>
      <c r="H33" s="118" t="s">
        <v>32</v>
      </c>
      <c r="I33" s="119" t="s">
        <v>33</v>
      </c>
      <c r="J33" s="120" t="s">
        <v>34</v>
      </c>
      <c r="K33" s="59" t="s">
        <v>1</v>
      </c>
      <c r="L33" s="59" t="s">
        <v>25</v>
      </c>
      <c r="M33" s="92" t="s">
        <v>2</v>
      </c>
      <c r="V33" s="1"/>
      <c r="W33" s="1"/>
      <c r="X33" s="1"/>
      <c r="Y33" s="1"/>
    </row>
    <row r="34" spans="1:25" ht="18.600000000000001" customHeight="1" thickBot="1">
      <c r="A34" s="16" t="s">
        <v>3</v>
      </c>
      <c r="B34" s="127">
        <v>23.5</v>
      </c>
      <c r="C34" s="127">
        <v>23</v>
      </c>
      <c r="D34" s="127">
        <v>22.5</v>
      </c>
      <c r="E34" s="127">
        <v>22</v>
      </c>
      <c r="F34" s="127">
        <v>21.5</v>
      </c>
      <c r="G34" s="127">
        <v>21</v>
      </c>
      <c r="H34" s="127">
        <v>20.5</v>
      </c>
      <c r="I34" s="128">
        <v>20</v>
      </c>
      <c r="J34" s="128">
        <v>19.600000000000001</v>
      </c>
      <c r="K34" s="33"/>
      <c r="L34" s="34"/>
      <c r="M34" s="35"/>
      <c r="V34" s="1"/>
      <c r="W34" s="1"/>
      <c r="X34" s="1"/>
      <c r="Y34" s="1"/>
    </row>
    <row r="35" spans="1:25" ht="18.600000000000001" customHeight="1" thickBot="1">
      <c r="A35" s="393" t="s">
        <v>1046</v>
      </c>
      <c r="B35" s="394">
        <v>22.5</v>
      </c>
      <c r="C35" s="394">
        <v>22</v>
      </c>
      <c r="D35" s="394">
        <v>21.5</v>
      </c>
      <c r="E35" s="394">
        <v>21</v>
      </c>
      <c r="F35" s="394">
        <v>20.5</v>
      </c>
      <c r="G35" s="394">
        <v>20</v>
      </c>
      <c r="H35" s="394">
        <v>19.600000000000001</v>
      </c>
      <c r="I35" s="395">
        <v>19.2</v>
      </c>
      <c r="J35" s="395">
        <v>18.8</v>
      </c>
      <c r="K35" s="33"/>
      <c r="L35" s="34"/>
      <c r="M35" s="35"/>
    </row>
    <row r="36" spans="1:25" ht="18.600000000000001" customHeight="1" thickBot="1">
      <c r="A36" s="1"/>
      <c r="B36" s="124"/>
      <c r="C36" s="125"/>
      <c r="D36" s="125"/>
      <c r="E36" s="125"/>
      <c r="F36" s="125"/>
      <c r="G36" s="125"/>
      <c r="H36" s="125"/>
      <c r="I36" s="126"/>
      <c r="J36" s="126"/>
      <c r="K36" s="1"/>
    </row>
    <row r="37" spans="1:25" ht="18.600000000000001" customHeight="1">
      <c r="A37" s="113" t="s">
        <v>8</v>
      </c>
      <c r="B37" s="59" t="s">
        <v>26</v>
      </c>
      <c r="C37" s="114" t="s">
        <v>27</v>
      </c>
      <c r="D37" s="115" t="s">
        <v>28</v>
      </c>
      <c r="E37" s="116" t="s">
        <v>29</v>
      </c>
      <c r="F37" s="117" t="s">
        <v>30</v>
      </c>
      <c r="G37" s="93" t="s">
        <v>31</v>
      </c>
      <c r="H37" s="118" t="s">
        <v>32</v>
      </c>
      <c r="I37" s="119" t="s">
        <v>33</v>
      </c>
      <c r="J37" s="120" t="s">
        <v>34</v>
      </c>
      <c r="K37" s="59" t="s">
        <v>1</v>
      </c>
      <c r="L37" s="59" t="s">
        <v>25</v>
      </c>
      <c r="M37" s="92" t="s">
        <v>2</v>
      </c>
    </row>
    <row r="38" spans="1:25" ht="18.600000000000001" customHeight="1">
      <c r="A38" s="15" t="s">
        <v>3</v>
      </c>
      <c r="B38" s="25">
        <v>33</v>
      </c>
      <c r="C38" s="25">
        <v>32</v>
      </c>
      <c r="D38" s="25">
        <v>31</v>
      </c>
      <c r="E38" s="25">
        <v>30</v>
      </c>
      <c r="F38" s="25">
        <v>29</v>
      </c>
      <c r="G38" s="25">
        <v>28</v>
      </c>
      <c r="H38" s="25">
        <v>27</v>
      </c>
      <c r="I38" s="25">
        <v>26</v>
      </c>
      <c r="J38" s="25">
        <v>25.5</v>
      </c>
      <c r="K38" s="6"/>
      <c r="L38" s="13"/>
      <c r="M38" s="31"/>
    </row>
    <row r="39" spans="1:25" ht="18.600000000000001" customHeight="1">
      <c r="A39" s="306" t="s">
        <v>1046</v>
      </c>
      <c r="B39" s="300">
        <f t="shared" ref="B39:J39" si="6">SUM(B38+B40)/2</f>
        <v>31</v>
      </c>
      <c r="C39" s="300">
        <f t="shared" si="6"/>
        <v>30</v>
      </c>
      <c r="D39" s="300">
        <f t="shared" si="6"/>
        <v>29</v>
      </c>
      <c r="E39" s="300">
        <f t="shared" si="6"/>
        <v>28</v>
      </c>
      <c r="F39" s="300">
        <f t="shared" si="6"/>
        <v>27.25</v>
      </c>
      <c r="G39" s="300">
        <f t="shared" si="6"/>
        <v>26.5</v>
      </c>
      <c r="H39" s="300">
        <f t="shared" si="6"/>
        <v>25.8</v>
      </c>
      <c r="I39" s="300">
        <f t="shared" si="6"/>
        <v>25.1</v>
      </c>
      <c r="J39" s="300">
        <f t="shared" si="6"/>
        <v>24.65</v>
      </c>
      <c r="K39" s="6"/>
      <c r="L39" s="13"/>
      <c r="M39" s="31"/>
    </row>
    <row r="40" spans="1:25" ht="18.600000000000001" customHeight="1">
      <c r="A40" s="15" t="s">
        <v>4</v>
      </c>
      <c r="B40" s="25">
        <v>29</v>
      </c>
      <c r="C40" s="25">
        <v>28</v>
      </c>
      <c r="D40" s="25">
        <v>27</v>
      </c>
      <c r="E40" s="25">
        <v>26</v>
      </c>
      <c r="F40" s="25">
        <v>25.5</v>
      </c>
      <c r="G40" s="25">
        <v>25</v>
      </c>
      <c r="H40" s="8">
        <v>24.6</v>
      </c>
      <c r="I40" s="8">
        <v>24.2</v>
      </c>
      <c r="J40" s="8">
        <v>23.8</v>
      </c>
      <c r="K40" s="3">
        <v>24</v>
      </c>
      <c r="L40" s="12">
        <v>24.2</v>
      </c>
      <c r="M40" s="19">
        <v>22.9</v>
      </c>
    </row>
    <row r="41" spans="1:25" ht="18.600000000000001" customHeight="1">
      <c r="A41" s="306" t="s">
        <v>1047</v>
      </c>
      <c r="B41" s="300">
        <f t="shared" ref="B41:J41" si="7">SUM(B40+B42)/2</f>
        <v>27.5</v>
      </c>
      <c r="C41" s="300">
        <f t="shared" si="7"/>
        <v>26.75</v>
      </c>
      <c r="D41" s="300">
        <f t="shared" si="7"/>
        <v>26</v>
      </c>
      <c r="E41" s="300">
        <f t="shared" si="7"/>
        <v>25.3</v>
      </c>
      <c r="F41" s="300">
        <f t="shared" si="7"/>
        <v>24.85</v>
      </c>
      <c r="G41" s="300">
        <f t="shared" si="7"/>
        <v>24.4</v>
      </c>
      <c r="H41" s="300">
        <f t="shared" si="7"/>
        <v>24</v>
      </c>
      <c r="I41" s="300">
        <f t="shared" si="7"/>
        <v>23.6</v>
      </c>
      <c r="J41" s="300">
        <f t="shared" si="7"/>
        <v>23.3</v>
      </c>
      <c r="K41" s="3"/>
      <c r="L41" s="12"/>
      <c r="M41" s="19"/>
    </row>
    <row r="42" spans="1:25" ht="18.600000000000001" customHeight="1">
      <c r="A42" s="15" t="s">
        <v>5</v>
      </c>
      <c r="B42" s="25">
        <v>26</v>
      </c>
      <c r="C42" s="25">
        <v>25.5</v>
      </c>
      <c r="D42" s="25">
        <v>25</v>
      </c>
      <c r="E42" s="8">
        <v>24.6</v>
      </c>
      <c r="F42" s="8">
        <v>24.2</v>
      </c>
      <c r="G42" s="8">
        <v>23.8</v>
      </c>
      <c r="H42" s="8">
        <v>23.4</v>
      </c>
      <c r="I42" s="8">
        <v>23</v>
      </c>
      <c r="J42" s="8">
        <v>22.8</v>
      </c>
      <c r="K42" s="3">
        <v>22.8</v>
      </c>
      <c r="L42" s="12">
        <v>23</v>
      </c>
      <c r="M42" s="19">
        <v>21.85</v>
      </c>
    </row>
    <row r="43" spans="1:25" ht="18.600000000000001" customHeight="1">
      <c r="A43" s="306" t="s">
        <v>1048</v>
      </c>
      <c r="B43" s="300">
        <f t="shared" ref="B43:I43" si="8">SUM(B42+B44)/2</f>
        <v>25.3</v>
      </c>
      <c r="C43" s="300">
        <f t="shared" si="8"/>
        <v>24.85</v>
      </c>
      <c r="D43" s="300">
        <f t="shared" si="8"/>
        <v>24.4</v>
      </c>
      <c r="E43" s="300">
        <f t="shared" si="8"/>
        <v>24</v>
      </c>
      <c r="F43" s="300">
        <f t="shared" si="8"/>
        <v>23.6</v>
      </c>
      <c r="G43" s="300">
        <f t="shared" si="8"/>
        <v>23.3</v>
      </c>
      <c r="H43" s="300">
        <f t="shared" si="8"/>
        <v>23</v>
      </c>
      <c r="I43" s="300">
        <f t="shared" si="8"/>
        <v>22.7</v>
      </c>
      <c r="J43" s="8">
        <v>22.5</v>
      </c>
      <c r="K43" s="3"/>
      <c r="L43" s="12"/>
      <c r="M43" s="19"/>
    </row>
    <row r="44" spans="1:25" ht="18.600000000000001" customHeight="1">
      <c r="A44" s="15" t="s">
        <v>6</v>
      </c>
      <c r="B44" s="8">
        <v>24.6</v>
      </c>
      <c r="C44" s="8">
        <v>24.2</v>
      </c>
      <c r="D44" s="8">
        <v>23.8</v>
      </c>
      <c r="E44" s="8">
        <v>23.4</v>
      </c>
      <c r="F44" s="8">
        <v>23</v>
      </c>
      <c r="G44" s="8">
        <v>22.8</v>
      </c>
      <c r="H44" s="8">
        <v>22.6</v>
      </c>
      <c r="I44" s="8">
        <v>22.4</v>
      </c>
      <c r="J44" s="8">
        <v>22.2</v>
      </c>
      <c r="K44" s="3">
        <v>22.4</v>
      </c>
      <c r="L44" s="12">
        <v>22.3</v>
      </c>
      <c r="M44" s="19">
        <v>21.3</v>
      </c>
    </row>
    <row r="45" spans="1:25" ht="18.600000000000001" customHeight="1" thickBot="1">
      <c r="A45" s="16" t="s">
        <v>7</v>
      </c>
      <c r="B45" s="24">
        <v>23.8</v>
      </c>
      <c r="C45" s="24">
        <v>23.4</v>
      </c>
      <c r="D45" s="24">
        <v>23</v>
      </c>
      <c r="E45" s="24">
        <v>22.8</v>
      </c>
      <c r="F45" s="24">
        <v>22.6</v>
      </c>
      <c r="G45" s="24">
        <v>22.4</v>
      </c>
      <c r="H45" s="24">
        <v>22.2</v>
      </c>
      <c r="I45" s="24">
        <v>22</v>
      </c>
      <c r="J45" s="24">
        <v>21.7</v>
      </c>
      <c r="K45" s="20">
        <v>21.7</v>
      </c>
      <c r="L45" s="30">
        <v>22</v>
      </c>
      <c r="M45" s="22">
        <v>20.65</v>
      </c>
    </row>
    <row r="46" spans="1:25" ht="18.600000000000001" customHeight="1" thickBot="1"/>
    <row r="47" spans="1:25" ht="18.600000000000001" customHeight="1">
      <c r="A47" s="113" t="s">
        <v>36</v>
      </c>
      <c r="B47" s="59" t="s">
        <v>26</v>
      </c>
      <c r="C47" s="114" t="s">
        <v>27</v>
      </c>
      <c r="D47" s="115" t="s">
        <v>28</v>
      </c>
      <c r="E47" s="116" t="s">
        <v>29</v>
      </c>
      <c r="F47" s="117" t="s">
        <v>30</v>
      </c>
      <c r="G47" s="93" t="s">
        <v>31</v>
      </c>
      <c r="H47" s="118" t="s">
        <v>32</v>
      </c>
      <c r="I47" s="119" t="s">
        <v>33</v>
      </c>
      <c r="J47" s="120" t="s">
        <v>34</v>
      </c>
      <c r="K47" s="59" t="s">
        <v>1</v>
      </c>
      <c r="L47" s="59" t="s">
        <v>25</v>
      </c>
      <c r="M47" s="92" t="s">
        <v>2</v>
      </c>
    </row>
    <row r="48" spans="1:25" ht="18.600000000000001" customHeight="1">
      <c r="A48" s="15" t="s">
        <v>10</v>
      </c>
      <c r="B48" s="8">
        <v>51</v>
      </c>
      <c r="C48" s="8">
        <v>49</v>
      </c>
      <c r="D48" s="8">
        <v>47</v>
      </c>
      <c r="E48" s="8">
        <v>45</v>
      </c>
      <c r="F48" s="8">
        <v>43</v>
      </c>
      <c r="G48" s="8">
        <v>41.5</v>
      </c>
      <c r="H48" s="8">
        <v>40.5</v>
      </c>
      <c r="I48" s="8">
        <v>39.5</v>
      </c>
      <c r="J48" s="8">
        <v>38.700000000000003</v>
      </c>
      <c r="K48" s="3">
        <v>38.700000000000003</v>
      </c>
      <c r="L48" s="12">
        <v>40</v>
      </c>
      <c r="M48" s="19">
        <v>36.5</v>
      </c>
    </row>
    <row r="49" spans="1:13" ht="18.600000000000001" customHeight="1">
      <c r="A49" s="306" t="s">
        <v>1063</v>
      </c>
      <c r="B49" s="300">
        <f t="shared" ref="B49:J49" si="9">SUM(B48+B50)/2</f>
        <v>48</v>
      </c>
      <c r="C49" s="300">
        <f t="shared" si="9"/>
        <v>46</v>
      </c>
      <c r="D49" s="300">
        <f t="shared" si="9"/>
        <v>44.25</v>
      </c>
      <c r="E49" s="300">
        <f t="shared" si="9"/>
        <v>42.75</v>
      </c>
      <c r="F49" s="300">
        <f t="shared" si="9"/>
        <v>41.25</v>
      </c>
      <c r="G49" s="300">
        <f t="shared" si="9"/>
        <v>40.1</v>
      </c>
      <c r="H49" s="300">
        <f t="shared" si="9"/>
        <v>39.25</v>
      </c>
      <c r="I49" s="300">
        <f t="shared" si="9"/>
        <v>38.4</v>
      </c>
      <c r="J49" s="300">
        <f t="shared" si="9"/>
        <v>37.700000000000003</v>
      </c>
      <c r="K49" s="3"/>
      <c r="L49" s="12"/>
      <c r="M49" s="19"/>
    </row>
    <row r="50" spans="1:13" ht="18.600000000000001" customHeight="1">
      <c r="A50" s="15" t="s">
        <v>16</v>
      </c>
      <c r="B50" s="8">
        <v>45</v>
      </c>
      <c r="C50" s="8">
        <v>43</v>
      </c>
      <c r="D50" s="8">
        <v>41.5</v>
      </c>
      <c r="E50" s="8">
        <v>40.5</v>
      </c>
      <c r="F50" s="8">
        <v>39.5</v>
      </c>
      <c r="G50" s="8">
        <v>38.700000000000003</v>
      </c>
      <c r="H50" s="8">
        <v>38</v>
      </c>
      <c r="I50" s="8">
        <v>37.299999999999997</v>
      </c>
      <c r="J50" s="8">
        <v>36.700000000000003</v>
      </c>
      <c r="K50" s="13"/>
      <c r="L50" s="11"/>
      <c r="M50" s="31"/>
    </row>
    <row r="51" spans="1:13" ht="18.600000000000001" customHeight="1">
      <c r="A51" s="306" t="s">
        <v>1064</v>
      </c>
      <c r="B51" s="300">
        <f t="shared" ref="B51:J51" si="10">SUM(B50+B52)/2</f>
        <v>43.25</v>
      </c>
      <c r="C51" s="300">
        <f t="shared" si="10"/>
        <v>41.75</v>
      </c>
      <c r="D51" s="300">
        <f t="shared" si="10"/>
        <v>40.5</v>
      </c>
      <c r="E51" s="300">
        <f t="shared" si="10"/>
        <v>39.6</v>
      </c>
      <c r="F51" s="300">
        <f t="shared" si="10"/>
        <v>38.75</v>
      </c>
      <c r="G51" s="300">
        <f t="shared" si="10"/>
        <v>38</v>
      </c>
      <c r="H51" s="300">
        <f t="shared" si="10"/>
        <v>37.35</v>
      </c>
      <c r="I51" s="300">
        <f t="shared" si="10"/>
        <v>36.700000000000003</v>
      </c>
      <c r="J51" s="300">
        <f t="shared" si="10"/>
        <v>36.1</v>
      </c>
      <c r="K51" s="13"/>
      <c r="L51" s="11"/>
      <c r="M51" s="31"/>
    </row>
    <row r="52" spans="1:13" ht="18.600000000000001" customHeight="1">
      <c r="A52" s="15" t="s">
        <v>38</v>
      </c>
      <c r="B52" s="8">
        <v>41.5</v>
      </c>
      <c r="C52" s="8">
        <v>40.5</v>
      </c>
      <c r="D52" s="8">
        <v>39.5</v>
      </c>
      <c r="E52" s="8">
        <v>38.700000000000003</v>
      </c>
      <c r="F52" s="8">
        <v>38</v>
      </c>
      <c r="G52" s="8">
        <v>37.299999999999997</v>
      </c>
      <c r="H52" s="8">
        <v>36.700000000000003</v>
      </c>
      <c r="I52" s="8">
        <v>36.1</v>
      </c>
      <c r="J52" s="8">
        <v>35.5</v>
      </c>
      <c r="K52" s="13"/>
      <c r="L52" s="11"/>
      <c r="M52" s="31"/>
    </row>
    <row r="53" spans="1:13" ht="18.600000000000001" customHeight="1" thickBot="1">
      <c r="A53" s="16" t="s">
        <v>39</v>
      </c>
      <c r="B53" s="24">
        <v>39.5</v>
      </c>
      <c r="C53" s="24">
        <v>38.700000000000003</v>
      </c>
      <c r="D53" s="24">
        <v>38</v>
      </c>
      <c r="E53" s="24">
        <v>37.299999999999997</v>
      </c>
      <c r="F53" s="24">
        <v>36.700000000000003</v>
      </c>
      <c r="G53" s="24">
        <v>36.1</v>
      </c>
      <c r="H53" s="24">
        <v>35.5</v>
      </c>
      <c r="I53" s="24">
        <v>35</v>
      </c>
      <c r="J53" s="24">
        <v>34.5</v>
      </c>
      <c r="K53" s="34"/>
      <c r="L53" s="34"/>
      <c r="M53" s="35"/>
    </row>
    <row r="54" spans="1:13" ht="18.600000000000001" customHeight="1" thickBot="1"/>
    <row r="55" spans="1:13" ht="18.600000000000001" customHeight="1">
      <c r="A55" s="113" t="s">
        <v>37</v>
      </c>
      <c r="B55" s="59" t="s">
        <v>26</v>
      </c>
      <c r="C55" s="114" t="s">
        <v>27</v>
      </c>
      <c r="D55" s="115" t="s">
        <v>28</v>
      </c>
      <c r="E55" s="116" t="s">
        <v>29</v>
      </c>
      <c r="F55" s="117" t="s">
        <v>30</v>
      </c>
      <c r="G55" s="93" t="s">
        <v>31</v>
      </c>
      <c r="H55" s="118" t="s">
        <v>32</v>
      </c>
      <c r="I55" s="119" t="s">
        <v>33</v>
      </c>
      <c r="J55" s="120" t="s">
        <v>34</v>
      </c>
      <c r="K55" s="59" t="s">
        <v>1</v>
      </c>
      <c r="L55" s="59" t="s">
        <v>25</v>
      </c>
      <c r="M55" s="92" t="s">
        <v>2</v>
      </c>
    </row>
    <row r="56" spans="1:13" ht="18.600000000000001" customHeight="1">
      <c r="A56" s="15" t="s">
        <v>11</v>
      </c>
      <c r="B56" s="8">
        <v>64</v>
      </c>
      <c r="C56" s="8">
        <v>62</v>
      </c>
      <c r="D56" s="8">
        <v>60</v>
      </c>
      <c r="E56" s="8">
        <v>58.5</v>
      </c>
      <c r="F56" s="8">
        <v>57</v>
      </c>
      <c r="G56" s="8">
        <v>55.6</v>
      </c>
      <c r="H56" s="8">
        <v>54.2</v>
      </c>
      <c r="I56" s="8">
        <v>53</v>
      </c>
      <c r="J56" s="8">
        <v>52</v>
      </c>
      <c r="K56" s="9">
        <v>52</v>
      </c>
      <c r="L56" s="12">
        <v>52</v>
      </c>
      <c r="M56" s="36">
        <v>49.1</v>
      </c>
    </row>
    <row r="57" spans="1:13" ht="18.600000000000001" customHeight="1">
      <c r="A57" s="306" t="s">
        <v>1065</v>
      </c>
      <c r="B57" s="300">
        <f t="shared" ref="B57:J57" si="11">SUM(B56+B58)/2</f>
        <v>62</v>
      </c>
      <c r="C57" s="300">
        <f t="shared" si="11"/>
        <v>60.25</v>
      </c>
      <c r="D57" s="300">
        <f t="shared" si="11"/>
        <v>58.5</v>
      </c>
      <c r="E57" s="300">
        <f t="shared" si="11"/>
        <v>57.05</v>
      </c>
      <c r="F57" s="300">
        <f t="shared" si="11"/>
        <v>55.6</v>
      </c>
      <c r="G57" s="300">
        <f t="shared" si="11"/>
        <v>54.3</v>
      </c>
      <c r="H57" s="300">
        <f t="shared" si="11"/>
        <v>53.1</v>
      </c>
      <c r="I57" s="300">
        <f t="shared" si="11"/>
        <v>52</v>
      </c>
      <c r="J57" s="300">
        <f t="shared" si="11"/>
        <v>51</v>
      </c>
      <c r="K57" s="9"/>
      <c r="L57" s="12"/>
      <c r="M57" s="36"/>
    </row>
    <row r="58" spans="1:13" ht="18.600000000000001" customHeight="1">
      <c r="A58" s="15" t="s">
        <v>12</v>
      </c>
      <c r="B58" s="8">
        <v>60</v>
      </c>
      <c r="C58" s="8">
        <v>58.5</v>
      </c>
      <c r="D58" s="8">
        <v>57</v>
      </c>
      <c r="E58" s="8">
        <v>55.6</v>
      </c>
      <c r="F58" s="8">
        <v>54.2</v>
      </c>
      <c r="G58" s="8">
        <v>53</v>
      </c>
      <c r="H58" s="8">
        <v>52</v>
      </c>
      <c r="I58" s="8">
        <v>51</v>
      </c>
      <c r="J58" s="8">
        <v>50</v>
      </c>
      <c r="K58" s="9">
        <v>50.4</v>
      </c>
      <c r="L58" s="12">
        <v>50</v>
      </c>
      <c r="M58" s="36">
        <v>48.25</v>
      </c>
    </row>
    <row r="59" spans="1:13" ht="18.600000000000001" customHeight="1" thickBot="1">
      <c r="A59" s="16" t="s">
        <v>13</v>
      </c>
      <c r="B59" s="24">
        <v>57</v>
      </c>
      <c r="C59" s="24">
        <v>55.6</v>
      </c>
      <c r="D59" s="24">
        <v>54.2</v>
      </c>
      <c r="E59" s="24">
        <v>53</v>
      </c>
      <c r="F59" s="24">
        <v>52</v>
      </c>
      <c r="G59" s="24">
        <v>51</v>
      </c>
      <c r="H59" s="24">
        <v>50</v>
      </c>
      <c r="I59" s="24">
        <v>49.2</v>
      </c>
      <c r="J59" s="24">
        <v>48.5</v>
      </c>
      <c r="K59" s="37">
        <v>48.8</v>
      </c>
      <c r="L59" s="30">
        <v>48.5</v>
      </c>
      <c r="M59" s="40">
        <v>46.2</v>
      </c>
    </row>
    <row r="60" spans="1:13" ht="18.600000000000001" customHeight="1" thickBot="1">
      <c r="A60" s="1"/>
      <c r="B60" s="55"/>
      <c r="C60" s="55"/>
      <c r="D60" s="55"/>
      <c r="E60" s="55"/>
      <c r="F60" s="55"/>
      <c r="G60" s="55"/>
      <c r="H60" s="55"/>
      <c r="I60" s="55"/>
      <c r="J60" s="55"/>
      <c r="K60" s="55"/>
      <c r="M60" s="55"/>
    </row>
    <row r="61" spans="1:13" ht="18.600000000000001" customHeight="1">
      <c r="A61" s="113" t="s">
        <v>562</v>
      </c>
      <c r="B61" s="59" t="s">
        <v>26</v>
      </c>
      <c r="C61" s="114" t="s">
        <v>27</v>
      </c>
      <c r="D61" s="115" t="s">
        <v>28</v>
      </c>
      <c r="E61" s="116" t="s">
        <v>29</v>
      </c>
      <c r="F61" s="117" t="s">
        <v>30</v>
      </c>
      <c r="G61" s="93" t="s">
        <v>31</v>
      </c>
      <c r="H61" s="118" t="s">
        <v>32</v>
      </c>
      <c r="I61" s="119" t="s">
        <v>33</v>
      </c>
      <c r="J61" s="120" t="s">
        <v>34</v>
      </c>
      <c r="K61" s="59" t="s">
        <v>1</v>
      </c>
      <c r="L61" s="59" t="s">
        <v>25</v>
      </c>
      <c r="M61" s="92" t="s">
        <v>2</v>
      </c>
    </row>
    <row r="62" spans="1:13" ht="18.600000000000001" customHeight="1">
      <c r="A62" s="15" t="s">
        <v>3</v>
      </c>
      <c r="B62" s="8">
        <v>11.6</v>
      </c>
      <c r="C62" s="8">
        <v>11.3</v>
      </c>
      <c r="D62" s="8">
        <v>11</v>
      </c>
      <c r="E62" s="8">
        <v>10.75</v>
      </c>
      <c r="F62" s="8">
        <v>10.5</v>
      </c>
      <c r="G62" s="8">
        <v>10.25</v>
      </c>
      <c r="H62" s="8">
        <v>10</v>
      </c>
      <c r="I62" s="8">
        <v>9.8000000000000007</v>
      </c>
      <c r="J62" s="8">
        <v>9.6</v>
      </c>
      <c r="K62" s="11"/>
      <c r="L62" s="11"/>
      <c r="M62" s="32"/>
    </row>
    <row r="63" spans="1:13" ht="18.600000000000001" customHeight="1">
      <c r="A63" s="306" t="s">
        <v>1046</v>
      </c>
      <c r="B63" s="300">
        <v>11.1</v>
      </c>
      <c r="C63" s="300">
        <v>10.8</v>
      </c>
      <c r="D63" s="300">
        <v>10.5</v>
      </c>
      <c r="E63" s="300">
        <v>10.3</v>
      </c>
      <c r="F63" s="300">
        <v>10.1</v>
      </c>
      <c r="G63" s="300">
        <v>9.85</v>
      </c>
      <c r="H63" s="300">
        <v>9.6</v>
      </c>
      <c r="I63" s="300">
        <v>9.4</v>
      </c>
      <c r="J63" s="300">
        <v>9.1999999999999993</v>
      </c>
      <c r="K63" s="11"/>
      <c r="L63" s="11"/>
      <c r="M63" s="32"/>
    </row>
    <row r="64" spans="1:13" ht="18.600000000000001" customHeight="1">
      <c r="A64" s="15" t="s">
        <v>4</v>
      </c>
      <c r="B64" s="8">
        <v>10.5</v>
      </c>
      <c r="C64" s="8">
        <v>10.25</v>
      </c>
      <c r="D64" s="8">
        <v>10</v>
      </c>
      <c r="E64" s="8">
        <v>9.8000000000000007</v>
      </c>
      <c r="F64" s="8">
        <v>9.6</v>
      </c>
      <c r="G64" s="8">
        <v>9.4</v>
      </c>
      <c r="H64" s="8">
        <v>9.1999999999999993</v>
      </c>
      <c r="I64" s="8">
        <v>9</v>
      </c>
      <c r="J64" s="8">
        <v>8.8000000000000007</v>
      </c>
      <c r="K64" s="11"/>
      <c r="L64" s="12">
        <v>10.5</v>
      </c>
      <c r="M64" s="32"/>
    </row>
    <row r="65" spans="1:14" ht="18.600000000000001" customHeight="1">
      <c r="A65" s="306" t="s">
        <v>1047</v>
      </c>
      <c r="B65" s="300">
        <v>10.3</v>
      </c>
      <c r="C65" s="300">
        <v>10.1</v>
      </c>
      <c r="D65" s="300">
        <v>9.85</v>
      </c>
      <c r="E65" s="300">
        <v>9.6</v>
      </c>
      <c r="F65" s="300">
        <v>9.4</v>
      </c>
      <c r="G65" s="300">
        <v>9.1999999999999993</v>
      </c>
      <c r="H65" s="300">
        <v>9</v>
      </c>
      <c r="I65" s="300">
        <v>8.8000000000000007</v>
      </c>
      <c r="J65" s="300">
        <v>8.6</v>
      </c>
      <c r="K65" s="11"/>
      <c r="L65" s="32"/>
      <c r="M65" s="32"/>
    </row>
    <row r="66" spans="1:14" ht="18.600000000000001" customHeight="1">
      <c r="A66" s="15" t="s">
        <v>52</v>
      </c>
      <c r="B66" s="8">
        <v>10</v>
      </c>
      <c r="C66" s="8">
        <v>9.8000000000000007</v>
      </c>
      <c r="D66" s="8">
        <v>9.6</v>
      </c>
      <c r="E66" s="8">
        <v>9.4</v>
      </c>
      <c r="F66" s="8">
        <v>9.1999999999999993</v>
      </c>
      <c r="G66" s="8">
        <v>9</v>
      </c>
      <c r="H66" s="8">
        <v>8.8000000000000007</v>
      </c>
      <c r="I66" s="8">
        <v>8.6</v>
      </c>
      <c r="J66" s="8">
        <v>8.4499999999999993</v>
      </c>
      <c r="K66" s="11"/>
      <c r="L66" s="12">
        <v>9</v>
      </c>
      <c r="M66" s="32"/>
    </row>
    <row r="67" spans="1:14" ht="18.600000000000001" customHeight="1">
      <c r="A67" s="306" t="s">
        <v>1047</v>
      </c>
      <c r="B67" s="300">
        <v>10.3</v>
      </c>
      <c r="C67" s="300">
        <v>10.1</v>
      </c>
      <c r="D67" s="300">
        <v>9.85</v>
      </c>
      <c r="E67" s="300">
        <v>9.6</v>
      </c>
      <c r="F67" s="300">
        <v>9.4</v>
      </c>
      <c r="G67" s="300">
        <v>9.1999999999999993</v>
      </c>
      <c r="H67" s="300">
        <v>9</v>
      </c>
      <c r="I67" s="300">
        <v>8.8000000000000007</v>
      </c>
      <c r="J67" s="300">
        <v>8.6</v>
      </c>
      <c r="K67" s="11"/>
      <c r="L67" s="32"/>
      <c r="M67" s="32"/>
    </row>
    <row r="68" spans="1:14" ht="18.600000000000001" customHeight="1">
      <c r="A68" s="15" t="s">
        <v>53</v>
      </c>
      <c r="B68" s="8">
        <v>9.8000000000000007</v>
      </c>
      <c r="C68" s="8">
        <v>9.6</v>
      </c>
      <c r="D68" s="8">
        <v>9.4</v>
      </c>
      <c r="E68" s="8">
        <v>9.1999999999999993</v>
      </c>
      <c r="F68" s="8">
        <v>9</v>
      </c>
      <c r="G68" s="8">
        <v>8.8000000000000007</v>
      </c>
      <c r="H68" s="8">
        <v>8.6</v>
      </c>
      <c r="I68" s="8">
        <v>8.4499999999999993</v>
      </c>
      <c r="J68" s="8">
        <v>8.3000000000000007</v>
      </c>
      <c r="K68" s="11"/>
      <c r="L68" s="12">
        <v>8.9</v>
      </c>
      <c r="M68" s="32"/>
    </row>
    <row r="69" spans="1:14" ht="18.600000000000001" customHeight="1" thickBot="1">
      <c r="A69" s="16" t="s">
        <v>7</v>
      </c>
      <c r="B69" s="24">
        <v>9.6</v>
      </c>
      <c r="C69" s="24">
        <v>9.4</v>
      </c>
      <c r="D69" s="24">
        <v>9.1999999999999993</v>
      </c>
      <c r="E69" s="24">
        <v>9</v>
      </c>
      <c r="F69" s="24">
        <v>8.8000000000000007</v>
      </c>
      <c r="G69" s="24">
        <v>8.6</v>
      </c>
      <c r="H69" s="24">
        <v>8.4499999999999993</v>
      </c>
      <c r="I69" s="24">
        <v>8.3000000000000007</v>
      </c>
      <c r="J69" s="24">
        <v>8.1999999999999993</v>
      </c>
      <c r="K69" s="33"/>
      <c r="L69" s="33"/>
      <c r="M69" s="47"/>
    </row>
    <row r="70" spans="1:14" ht="18.600000000000001" customHeight="1" thickBot="1"/>
    <row r="71" spans="1:14" ht="18.600000000000001" customHeight="1">
      <c r="A71" s="113" t="s">
        <v>560</v>
      </c>
      <c r="B71" s="59" t="s">
        <v>26</v>
      </c>
      <c r="C71" s="114" t="s">
        <v>27</v>
      </c>
      <c r="D71" s="115" t="s">
        <v>28</v>
      </c>
      <c r="E71" s="116" t="s">
        <v>29</v>
      </c>
      <c r="F71" s="117" t="s">
        <v>30</v>
      </c>
      <c r="G71" s="93" t="s">
        <v>31</v>
      </c>
      <c r="H71" s="118" t="s">
        <v>32</v>
      </c>
      <c r="I71" s="119" t="s">
        <v>33</v>
      </c>
      <c r="J71" s="120" t="s">
        <v>34</v>
      </c>
      <c r="K71" s="59" t="s">
        <v>1</v>
      </c>
      <c r="L71" s="59" t="s">
        <v>25</v>
      </c>
      <c r="M71" s="92" t="s">
        <v>2</v>
      </c>
    </row>
    <row r="72" spans="1:14" ht="18.600000000000001" customHeight="1">
      <c r="A72" s="15" t="s">
        <v>564</v>
      </c>
      <c r="B72" s="8">
        <v>14</v>
      </c>
      <c r="C72" s="8">
        <v>13.5</v>
      </c>
      <c r="D72" s="8">
        <v>13.1</v>
      </c>
      <c r="E72" s="8">
        <v>12.8</v>
      </c>
      <c r="F72" s="8">
        <v>12.5</v>
      </c>
      <c r="G72" s="8">
        <v>12.2</v>
      </c>
      <c r="H72" s="8">
        <v>11.9</v>
      </c>
      <c r="I72" s="8">
        <v>11.6</v>
      </c>
      <c r="J72" s="232">
        <v>11.3</v>
      </c>
      <c r="K72" s="11"/>
      <c r="L72" s="11"/>
      <c r="M72" s="32"/>
    </row>
    <row r="73" spans="1:14" ht="18.600000000000001" customHeight="1" thickBot="1">
      <c r="A73" s="15" t="s">
        <v>563</v>
      </c>
      <c r="B73" s="8">
        <v>12.8</v>
      </c>
      <c r="C73" s="8">
        <v>12.5</v>
      </c>
      <c r="D73" s="8">
        <v>12.2</v>
      </c>
      <c r="E73" s="8">
        <v>11.9</v>
      </c>
      <c r="F73" s="8">
        <v>11.6</v>
      </c>
      <c r="G73" s="8">
        <v>11.3</v>
      </c>
      <c r="H73" s="8">
        <v>11</v>
      </c>
      <c r="I73" s="8">
        <v>10.75</v>
      </c>
      <c r="J73" s="232">
        <v>10.5</v>
      </c>
      <c r="K73" s="11"/>
      <c r="L73" s="11"/>
      <c r="M73" s="32"/>
    </row>
    <row r="74" spans="1:14" ht="18.600000000000001" customHeight="1">
      <c r="A74" s="15" t="s">
        <v>1075</v>
      </c>
      <c r="B74" s="404">
        <v>18</v>
      </c>
      <c r="C74" s="404">
        <v>17</v>
      </c>
      <c r="D74" s="404">
        <v>16</v>
      </c>
      <c r="E74" s="404">
        <v>15.5</v>
      </c>
      <c r="F74" s="404">
        <v>15</v>
      </c>
      <c r="G74" s="404">
        <v>14.5</v>
      </c>
      <c r="H74" s="404">
        <v>14.1</v>
      </c>
      <c r="I74" s="404">
        <v>13.8</v>
      </c>
      <c r="J74" s="405">
        <v>13.5</v>
      </c>
      <c r="K74" s="245"/>
      <c r="L74" s="245"/>
      <c r="M74" s="246"/>
      <c r="N74" s="281" t="s">
        <v>586</v>
      </c>
    </row>
    <row r="75" spans="1:14" ht="18.600000000000001" customHeight="1">
      <c r="A75" s="306" t="s">
        <v>1066</v>
      </c>
      <c r="B75" s="243">
        <v>17</v>
      </c>
      <c r="C75" s="243">
        <v>16</v>
      </c>
      <c r="D75" s="243">
        <v>15</v>
      </c>
      <c r="E75" s="243">
        <v>14.5</v>
      </c>
      <c r="F75" s="243">
        <v>14</v>
      </c>
      <c r="G75" s="243">
        <v>13.5</v>
      </c>
      <c r="H75" s="243">
        <v>13.1</v>
      </c>
      <c r="I75" s="243">
        <v>12.8</v>
      </c>
      <c r="J75" s="396">
        <v>12.5</v>
      </c>
      <c r="K75" s="245"/>
      <c r="L75" s="245"/>
      <c r="M75" s="246"/>
      <c r="N75" s="281"/>
    </row>
    <row r="76" spans="1:14" ht="18.600000000000001" customHeight="1">
      <c r="A76" s="15" t="s">
        <v>1076</v>
      </c>
      <c r="B76" s="243">
        <v>21</v>
      </c>
      <c r="C76" s="243">
        <v>19.5</v>
      </c>
      <c r="D76" s="25">
        <v>18.5</v>
      </c>
      <c r="E76" s="25">
        <v>17.5</v>
      </c>
      <c r="F76" s="25">
        <v>16.5</v>
      </c>
      <c r="G76" s="25">
        <v>16</v>
      </c>
      <c r="H76" s="25">
        <v>15.6</v>
      </c>
      <c r="I76" s="25">
        <v>15.3</v>
      </c>
      <c r="J76" s="242">
        <v>15</v>
      </c>
      <c r="K76" s="248">
        <v>12.36</v>
      </c>
      <c r="L76" s="247">
        <v>12.5</v>
      </c>
      <c r="M76" s="249">
        <v>11.6</v>
      </c>
      <c r="N76" s="281"/>
    </row>
    <row r="77" spans="1:14" ht="18.600000000000001" customHeight="1">
      <c r="A77" s="306" t="s">
        <v>1067</v>
      </c>
      <c r="B77" s="353">
        <v>20</v>
      </c>
      <c r="C77" s="353">
        <v>19</v>
      </c>
      <c r="D77" s="353">
        <v>18</v>
      </c>
      <c r="E77" s="353">
        <v>17</v>
      </c>
      <c r="F77" s="353">
        <v>16</v>
      </c>
      <c r="G77" s="353">
        <v>15.5</v>
      </c>
      <c r="H77" s="353">
        <v>15.1</v>
      </c>
      <c r="I77" s="353">
        <v>14.8</v>
      </c>
      <c r="J77" s="397">
        <v>14.5</v>
      </c>
      <c r="K77" s="245"/>
      <c r="L77" s="245"/>
      <c r="M77" s="246"/>
      <c r="N77" s="281"/>
    </row>
    <row r="78" spans="1:14" ht="18.600000000000001" customHeight="1">
      <c r="A78" s="15" t="s">
        <v>1077</v>
      </c>
      <c r="B78" s="244">
        <v>22</v>
      </c>
      <c r="C78" s="244">
        <v>21</v>
      </c>
      <c r="D78" s="244">
        <v>20</v>
      </c>
      <c r="E78" s="244">
        <v>19</v>
      </c>
      <c r="F78" s="244">
        <v>18.5</v>
      </c>
      <c r="G78" s="244">
        <v>18</v>
      </c>
      <c r="H78" s="244">
        <v>17.5</v>
      </c>
      <c r="I78" s="244">
        <v>17</v>
      </c>
      <c r="J78" s="406">
        <v>16.5</v>
      </c>
      <c r="K78" s="248">
        <v>14.6</v>
      </c>
      <c r="L78" s="247">
        <v>14.69</v>
      </c>
      <c r="M78" s="249">
        <v>13.5</v>
      </c>
      <c r="N78" s="281"/>
    </row>
    <row r="79" spans="1:14" ht="18.600000000000001" customHeight="1">
      <c r="A79" s="306" t="s">
        <v>1068</v>
      </c>
      <c r="B79" s="398">
        <v>21</v>
      </c>
      <c r="C79" s="398">
        <v>20</v>
      </c>
      <c r="D79" s="398">
        <v>19</v>
      </c>
      <c r="E79" s="398">
        <v>18</v>
      </c>
      <c r="F79" s="398">
        <v>17.5</v>
      </c>
      <c r="G79" s="398">
        <v>17</v>
      </c>
      <c r="H79" s="398">
        <v>16.5</v>
      </c>
      <c r="I79" s="398">
        <v>16</v>
      </c>
      <c r="J79" s="399">
        <v>15.5</v>
      </c>
      <c r="K79" s="245"/>
      <c r="L79" s="245"/>
      <c r="M79" s="246"/>
      <c r="N79" s="281"/>
    </row>
    <row r="80" spans="1:14" ht="18.600000000000001" customHeight="1">
      <c r="A80" s="15" t="s">
        <v>46</v>
      </c>
      <c r="B80" s="244">
        <v>20</v>
      </c>
      <c r="C80" s="244">
        <v>19</v>
      </c>
      <c r="D80" s="244">
        <v>18</v>
      </c>
      <c r="E80" s="244">
        <v>17.5</v>
      </c>
      <c r="F80" s="244">
        <v>17</v>
      </c>
      <c r="G80" s="244">
        <v>16.5</v>
      </c>
      <c r="H80" s="244">
        <v>16</v>
      </c>
      <c r="I80" s="244">
        <v>15.5</v>
      </c>
      <c r="J80" s="406">
        <v>15.1</v>
      </c>
      <c r="K80" s="248">
        <v>16.5</v>
      </c>
      <c r="L80" s="247">
        <v>15.4</v>
      </c>
      <c r="M80" s="249">
        <v>14.1</v>
      </c>
      <c r="N80" s="281"/>
    </row>
    <row r="81" spans="1:14" ht="18.600000000000001" customHeight="1" thickBot="1">
      <c r="A81" s="16" t="s">
        <v>47</v>
      </c>
      <c r="B81" s="407">
        <v>20</v>
      </c>
      <c r="C81" s="407">
        <v>18</v>
      </c>
      <c r="D81" s="407">
        <v>17.5</v>
      </c>
      <c r="E81" s="407">
        <v>17</v>
      </c>
      <c r="F81" s="407">
        <v>16.5</v>
      </c>
      <c r="G81" s="407">
        <v>16</v>
      </c>
      <c r="H81" s="407">
        <v>15.5</v>
      </c>
      <c r="I81" s="407">
        <v>15.1</v>
      </c>
      <c r="J81" s="408">
        <v>14.8</v>
      </c>
      <c r="K81" s="248">
        <v>16</v>
      </c>
      <c r="L81" s="247">
        <v>15.2</v>
      </c>
      <c r="M81" s="249">
        <v>13.9</v>
      </c>
      <c r="N81" s="281"/>
    </row>
    <row r="82" spans="1:14" ht="18.600000000000001" customHeight="1" thickBot="1"/>
    <row r="83" spans="1:14" ht="18.600000000000001" customHeight="1">
      <c r="A83" s="113" t="s">
        <v>561</v>
      </c>
      <c r="B83" s="59" t="s">
        <v>26</v>
      </c>
      <c r="C83" s="114" t="s">
        <v>27</v>
      </c>
      <c r="D83" s="115" t="s">
        <v>28</v>
      </c>
      <c r="E83" s="116" t="s">
        <v>29</v>
      </c>
      <c r="F83" s="117" t="s">
        <v>30</v>
      </c>
      <c r="G83" s="93" t="s">
        <v>31</v>
      </c>
      <c r="H83" s="118" t="s">
        <v>32</v>
      </c>
      <c r="I83" s="119" t="s">
        <v>33</v>
      </c>
      <c r="J83" s="120" t="s">
        <v>34</v>
      </c>
      <c r="K83" s="59" t="s">
        <v>1</v>
      </c>
      <c r="L83" s="59" t="s">
        <v>25</v>
      </c>
      <c r="M83" s="92" t="s">
        <v>2</v>
      </c>
    </row>
    <row r="84" spans="1:14" ht="18.600000000000001" customHeight="1">
      <c r="A84" s="15" t="s">
        <v>1069</v>
      </c>
      <c r="B84" s="8">
        <v>42</v>
      </c>
      <c r="C84" s="8">
        <v>39</v>
      </c>
      <c r="D84" s="8">
        <v>37</v>
      </c>
      <c r="E84" s="8">
        <v>35</v>
      </c>
      <c r="F84" s="8">
        <v>33.5</v>
      </c>
      <c r="G84" s="8">
        <v>32</v>
      </c>
      <c r="H84" s="8">
        <v>30.5</v>
      </c>
      <c r="I84" s="8">
        <v>29.5</v>
      </c>
      <c r="J84" s="8">
        <v>28.5</v>
      </c>
      <c r="K84" s="11"/>
      <c r="L84" s="11"/>
      <c r="M84" s="32"/>
    </row>
    <row r="85" spans="1:14" ht="18.600000000000001" customHeight="1">
      <c r="A85" s="306" t="s">
        <v>1070</v>
      </c>
      <c r="B85" s="398">
        <v>55</v>
      </c>
      <c r="C85" s="398">
        <v>53</v>
      </c>
      <c r="D85" s="398">
        <v>51</v>
      </c>
      <c r="E85" s="398">
        <v>49</v>
      </c>
      <c r="F85" s="398">
        <v>47</v>
      </c>
      <c r="G85" s="398">
        <v>45</v>
      </c>
      <c r="H85" s="398">
        <v>44</v>
      </c>
      <c r="I85" s="398">
        <v>43</v>
      </c>
      <c r="J85" s="398">
        <v>42</v>
      </c>
      <c r="K85" s="11"/>
      <c r="L85" s="11"/>
      <c r="M85" s="32"/>
    </row>
    <row r="86" spans="1:14" ht="18.600000000000001" customHeight="1">
      <c r="A86" s="15" t="s">
        <v>51</v>
      </c>
      <c r="B86" s="8">
        <v>70</v>
      </c>
      <c r="C86" s="8">
        <v>68.5</v>
      </c>
      <c r="D86" s="8">
        <v>67</v>
      </c>
      <c r="E86" s="8">
        <v>65.5</v>
      </c>
      <c r="F86" s="8">
        <v>64</v>
      </c>
      <c r="G86" s="8">
        <v>62.5</v>
      </c>
      <c r="H86" s="8">
        <v>61</v>
      </c>
      <c r="I86" s="8">
        <v>59.5</v>
      </c>
      <c r="J86" s="8">
        <v>58</v>
      </c>
      <c r="K86" s="9">
        <v>63</v>
      </c>
      <c r="L86" s="12">
        <v>61</v>
      </c>
      <c r="M86" s="36">
        <v>56</v>
      </c>
    </row>
    <row r="87" spans="1:14" ht="18.600000000000001" customHeight="1">
      <c r="A87" s="306" t="s">
        <v>1071</v>
      </c>
      <c r="B87" s="300">
        <f t="shared" ref="B87:J87" si="12">SUM(B86+B88)/2</f>
        <v>68.5</v>
      </c>
      <c r="C87" s="300">
        <f t="shared" si="12"/>
        <v>67</v>
      </c>
      <c r="D87" s="300">
        <f t="shared" si="12"/>
        <v>65.5</v>
      </c>
      <c r="E87" s="300">
        <f t="shared" si="12"/>
        <v>64</v>
      </c>
      <c r="F87" s="300">
        <f t="shared" si="12"/>
        <v>62.5</v>
      </c>
      <c r="G87" s="300">
        <f t="shared" si="12"/>
        <v>61</v>
      </c>
      <c r="H87" s="300">
        <f t="shared" si="12"/>
        <v>59.5</v>
      </c>
      <c r="I87" s="300">
        <f t="shared" si="12"/>
        <v>58.25</v>
      </c>
      <c r="J87" s="300">
        <f t="shared" si="12"/>
        <v>57</v>
      </c>
      <c r="K87" s="11"/>
      <c r="L87" s="11"/>
      <c r="M87" s="32"/>
    </row>
    <row r="88" spans="1:14" ht="18.600000000000001" customHeight="1">
      <c r="A88" s="15" t="s">
        <v>49</v>
      </c>
      <c r="B88" s="8">
        <v>67</v>
      </c>
      <c r="C88" s="8">
        <v>65.5</v>
      </c>
      <c r="D88" s="8">
        <v>64</v>
      </c>
      <c r="E88" s="8">
        <v>62.5</v>
      </c>
      <c r="F88" s="8">
        <v>61</v>
      </c>
      <c r="G88" s="8">
        <v>59.5</v>
      </c>
      <c r="H88" s="8">
        <v>58</v>
      </c>
      <c r="I88" s="8">
        <v>57</v>
      </c>
      <c r="J88" s="8">
        <v>56</v>
      </c>
      <c r="K88" s="9">
        <v>62</v>
      </c>
      <c r="L88" s="12">
        <v>58</v>
      </c>
      <c r="M88" s="36">
        <v>55</v>
      </c>
    </row>
    <row r="89" spans="1:14" ht="18.600000000000001" customHeight="1" thickBot="1">
      <c r="A89" s="16" t="s">
        <v>50</v>
      </c>
      <c r="B89" s="24">
        <v>64</v>
      </c>
      <c r="C89" s="24">
        <v>62.5</v>
      </c>
      <c r="D89" s="24">
        <v>61</v>
      </c>
      <c r="E89" s="24">
        <v>59.5</v>
      </c>
      <c r="F89" s="24">
        <v>58</v>
      </c>
      <c r="G89" s="24">
        <v>57</v>
      </c>
      <c r="H89" s="24">
        <v>56</v>
      </c>
      <c r="I89" s="24">
        <v>55</v>
      </c>
      <c r="J89" s="24">
        <v>54</v>
      </c>
      <c r="K89" s="37">
        <v>57</v>
      </c>
      <c r="L89" s="30">
        <v>55</v>
      </c>
      <c r="M89" s="40">
        <v>50.5</v>
      </c>
    </row>
    <row r="90" spans="1:14" ht="18.600000000000001" customHeight="1" thickBot="1"/>
    <row r="91" spans="1:14" ht="18.600000000000001" customHeight="1">
      <c r="A91" s="113" t="s">
        <v>556</v>
      </c>
      <c r="B91" s="59" t="s">
        <v>26</v>
      </c>
      <c r="C91" s="114" t="s">
        <v>27</v>
      </c>
      <c r="D91" s="115" t="s">
        <v>28</v>
      </c>
      <c r="E91" s="116" t="s">
        <v>29</v>
      </c>
      <c r="F91" s="117" t="s">
        <v>30</v>
      </c>
      <c r="G91" s="93" t="s">
        <v>31</v>
      </c>
      <c r="H91" s="118" t="s">
        <v>32</v>
      </c>
      <c r="I91" s="119" t="s">
        <v>33</v>
      </c>
      <c r="J91" s="120" t="s">
        <v>34</v>
      </c>
      <c r="K91" s="59" t="s">
        <v>1</v>
      </c>
      <c r="L91" s="59" t="s">
        <v>25</v>
      </c>
      <c r="M91" s="92" t="s">
        <v>2</v>
      </c>
    </row>
    <row r="92" spans="1:14" ht="18.600000000000001" customHeight="1">
      <c r="A92" s="15" t="s">
        <v>554</v>
      </c>
      <c r="B92" s="8">
        <v>11</v>
      </c>
      <c r="C92" s="8">
        <v>10.5</v>
      </c>
      <c r="D92" s="8">
        <v>10.199999999999999</v>
      </c>
      <c r="E92" s="8">
        <v>10</v>
      </c>
      <c r="F92" s="8">
        <v>9.8000000000000007</v>
      </c>
      <c r="G92" s="8">
        <v>9.6</v>
      </c>
      <c r="H92" s="8">
        <v>9.4</v>
      </c>
      <c r="I92" s="8">
        <v>9.1999999999999993</v>
      </c>
      <c r="J92" s="232">
        <v>9</v>
      </c>
      <c r="K92" s="11"/>
      <c r="L92" s="13"/>
      <c r="M92" s="31"/>
    </row>
    <row r="93" spans="1:14" ht="18.600000000000001" customHeight="1" thickBot="1">
      <c r="A93" s="15" t="s">
        <v>555</v>
      </c>
      <c r="B93" s="24">
        <v>9.6</v>
      </c>
      <c r="C93" s="24">
        <v>9.4</v>
      </c>
      <c r="D93" s="24">
        <v>9.1999999999999993</v>
      </c>
      <c r="E93" s="24">
        <v>9</v>
      </c>
      <c r="F93" s="24">
        <v>8.9</v>
      </c>
      <c r="G93" s="24">
        <v>8.8000000000000007</v>
      </c>
      <c r="H93" s="24">
        <v>8.6999999999999993</v>
      </c>
      <c r="I93" s="24">
        <v>8.6</v>
      </c>
      <c r="J93" s="233">
        <v>8.5</v>
      </c>
      <c r="K93" s="11"/>
      <c r="L93" s="13"/>
      <c r="M93" s="32"/>
    </row>
    <row r="94" spans="1:14" ht="18.600000000000001" customHeight="1" thickBot="1">
      <c r="A94" s="231"/>
      <c r="B94" s="234"/>
      <c r="C94" s="234"/>
      <c r="D94" s="234"/>
      <c r="E94" s="234"/>
      <c r="F94" s="234"/>
      <c r="G94" s="234"/>
      <c r="H94" s="234"/>
      <c r="I94" s="234"/>
    </row>
    <row r="95" spans="1:14" ht="18.600000000000001" customHeight="1">
      <c r="A95" s="113" t="s">
        <v>40</v>
      </c>
      <c r="B95" s="59" t="s">
        <v>26</v>
      </c>
      <c r="C95" s="114" t="s">
        <v>27</v>
      </c>
      <c r="D95" s="115" t="s">
        <v>28</v>
      </c>
      <c r="E95" s="116" t="s">
        <v>29</v>
      </c>
      <c r="F95" s="117" t="s">
        <v>30</v>
      </c>
      <c r="G95" s="93" t="s">
        <v>31</v>
      </c>
      <c r="H95" s="118" t="s">
        <v>32</v>
      </c>
      <c r="I95" s="119" t="s">
        <v>33</v>
      </c>
      <c r="J95" s="120" t="s">
        <v>34</v>
      </c>
      <c r="K95" s="59" t="s">
        <v>1</v>
      </c>
      <c r="L95" s="59" t="s">
        <v>25</v>
      </c>
      <c r="M95" s="92" t="s">
        <v>2</v>
      </c>
    </row>
    <row r="96" spans="1:14" ht="18.600000000000001" customHeight="1">
      <c r="A96" s="15" t="s">
        <v>554</v>
      </c>
      <c r="B96" s="8">
        <v>12.5</v>
      </c>
      <c r="C96" s="8">
        <v>12.1</v>
      </c>
      <c r="D96" s="8">
        <v>11.8</v>
      </c>
      <c r="E96" s="8">
        <v>11.5</v>
      </c>
      <c r="F96" s="8">
        <v>11.2</v>
      </c>
      <c r="G96" s="8">
        <v>10.9</v>
      </c>
      <c r="H96" s="8">
        <v>10.6</v>
      </c>
      <c r="I96" s="8">
        <v>10.3</v>
      </c>
      <c r="J96" s="232">
        <v>10</v>
      </c>
      <c r="K96" s="11"/>
      <c r="L96" s="13"/>
      <c r="M96" s="31"/>
    </row>
    <row r="97" spans="1:13" ht="18.600000000000001" customHeight="1">
      <c r="A97" s="15" t="s">
        <v>555</v>
      </c>
      <c r="B97" s="8">
        <v>11.5</v>
      </c>
      <c r="C97" s="8">
        <v>11.2</v>
      </c>
      <c r="D97" s="8">
        <v>10.9</v>
      </c>
      <c r="E97" s="8">
        <v>10.6</v>
      </c>
      <c r="F97" s="8">
        <v>10.3</v>
      </c>
      <c r="G97" s="8">
        <v>10</v>
      </c>
      <c r="H97" s="8">
        <v>9.6999999999999993</v>
      </c>
      <c r="I97" s="8">
        <v>9.4</v>
      </c>
      <c r="J97" s="232">
        <v>9.1</v>
      </c>
      <c r="K97" s="11"/>
      <c r="L97" s="13"/>
      <c r="M97" s="31"/>
    </row>
    <row r="98" spans="1:13" ht="18.600000000000001" customHeight="1">
      <c r="A98" s="15" t="s">
        <v>3</v>
      </c>
      <c r="B98" s="8">
        <v>11.2</v>
      </c>
      <c r="C98" s="8">
        <v>10.7</v>
      </c>
      <c r="D98" s="8">
        <v>10.199999999999999</v>
      </c>
      <c r="E98" s="8">
        <v>9.8000000000000007</v>
      </c>
      <c r="F98" s="8">
        <v>9.4</v>
      </c>
      <c r="G98" s="8">
        <v>9.1</v>
      </c>
      <c r="H98" s="8">
        <v>8.9</v>
      </c>
      <c r="I98" s="8">
        <v>8.6999999999999993</v>
      </c>
      <c r="J98" s="8">
        <v>8.5</v>
      </c>
      <c r="K98" s="11"/>
      <c r="L98" s="13"/>
      <c r="M98" s="31"/>
    </row>
    <row r="99" spans="1:13" ht="18.600000000000001" customHeight="1">
      <c r="A99" s="306" t="s">
        <v>1046</v>
      </c>
      <c r="B99" s="300">
        <f t="shared" ref="B99:J99" si="13">SUM(B98+B100)/2</f>
        <v>10.7</v>
      </c>
      <c r="C99" s="300">
        <f t="shared" si="13"/>
        <v>10.25</v>
      </c>
      <c r="D99" s="300">
        <f t="shared" si="13"/>
        <v>9.8000000000000007</v>
      </c>
      <c r="E99" s="300">
        <f t="shared" si="13"/>
        <v>9.4499999999999993</v>
      </c>
      <c r="F99" s="300">
        <f t="shared" si="13"/>
        <v>9.15</v>
      </c>
      <c r="G99" s="300">
        <f t="shared" si="13"/>
        <v>8.8999999999999986</v>
      </c>
      <c r="H99" s="300">
        <f t="shared" si="13"/>
        <v>8.6999999999999993</v>
      </c>
      <c r="I99" s="300">
        <f t="shared" si="13"/>
        <v>8.5</v>
      </c>
      <c r="J99" s="300">
        <f t="shared" si="13"/>
        <v>8.3249999999999993</v>
      </c>
      <c r="K99" s="11"/>
      <c r="L99" s="13"/>
      <c r="M99" s="31"/>
    </row>
    <row r="100" spans="1:13" ht="18.600000000000001" customHeight="1">
      <c r="A100" s="15" t="s">
        <v>4</v>
      </c>
      <c r="B100" s="8">
        <v>10.199999999999999</v>
      </c>
      <c r="C100" s="8">
        <v>9.8000000000000007</v>
      </c>
      <c r="D100" s="8">
        <v>9.4</v>
      </c>
      <c r="E100" s="8">
        <v>9.1</v>
      </c>
      <c r="F100" s="8">
        <v>8.9</v>
      </c>
      <c r="G100" s="8">
        <v>8.6999999999999993</v>
      </c>
      <c r="H100" s="8">
        <v>8.5</v>
      </c>
      <c r="I100" s="8">
        <v>8.3000000000000007</v>
      </c>
      <c r="J100" s="14">
        <v>8.15</v>
      </c>
      <c r="K100" s="11"/>
      <c r="L100" s="12">
        <v>8.6</v>
      </c>
      <c r="M100" s="32"/>
    </row>
    <row r="101" spans="1:13" ht="18.600000000000001" customHeight="1">
      <c r="A101" s="306" t="s">
        <v>1047</v>
      </c>
      <c r="B101" s="300">
        <f t="shared" ref="B101:J101" si="14">SUM(B100+B102)/2</f>
        <v>9.8000000000000007</v>
      </c>
      <c r="C101" s="300">
        <f t="shared" si="14"/>
        <v>9.4499999999999993</v>
      </c>
      <c r="D101" s="300">
        <f t="shared" si="14"/>
        <v>9.15</v>
      </c>
      <c r="E101" s="300">
        <f t="shared" si="14"/>
        <v>8.8999999999999986</v>
      </c>
      <c r="F101" s="300">
        <f t="shared" si="14"/>
        <v>8.6999999999999993</v>
      </c>
      <c r="G101" s="300">
        <f t="shared" si="14"/>
        <v>8.5</v>
      </c>
      <c r="H101" s="300">
        <f t="shared" si="14"/>
        <v>8.3249999999999993</v>
      </c>
      <c r="I101" s="300">
        <f t="shared" si="14"/>
        <v>8.1750000000000007</v>
      </c>
      <c r="J101" s="300">
        <f t="shared" si="14"/>
        <v>8.0500000000000007</v>
      </c>
      <c r="K101" s="11"/>
      <c r="L101" s="32"/>
      <c r="M101" s="32"/>
    </row>
    <row r="102" spans="1:13" ht="18.600000000000001" customHeight="1">
      <c r="A102" s="15" t="s">
        <v>5</v>
      </c>
      <c r="B102" s="8">
        <v>9.4</v>
      </c>
      <c r="C102" s="8">
        <v>9.1</v>
      </c>
      <c r="D102" s="8">
        <v>8.9</v>
      </c>
      <c r="E102" s="8">
        <v>8.6999999999999993</v>
      </c>
      <c r="F102" s="8">
        <v>8.5</v>
      </c>
      <c r="G102" s="8">
        <v>8.3000000000000007</v>
      </c>
      <c r="H102" s="14">
        <v>8.15</v>
      </c>
      <c r="I102" s="14">
        <v>8.0500000000000007</v>
      </c>
      <c r="J102" s="8">
        <v>7.95</v>
      </c>
      <c r="K102" s="11"/>
      <c r="L102" s="12">
        <v>8.3000000000000007</v>
      </c>
      <c r="M102" s="32"/>
    </row>
    <row r="103" spans="1:13" ht="18.600000000000001" customHeight="1">
      <c r="A103" s="306" t="s">
        <v>1048</v>
      </c>
      <c r="B103" s="300">
        <f t="shared" ref="B103:J103" si="15">SUM(B102+B104)/2</f>
        <v>9.15</v>
      </c>
      <c r="C103" s="300">
        <f t="shared" si="15"/>
        <v>8.8999999999999986</v>
      </c>
      <c r="D103" s="300">
        <f t="shared" si="15"/>
        <v>8.6999999999999993</v>
      </c>
      <c r="E103" s="300">
        <f t="shared" si="15"/>
        <v>8.5</v>
      </c>
      <c r="F103" s="300">
        <f t="shared" si="15"/>
        <v>8.3249999999999993</v>
      </c>
      <c r="G103" s="300">
        <f t="shared" si="15"/>
        <v>8.1750000000000007</v>
      </c>
      <c r="H103" s="300">
        <f t="shared" si="15"/>
        <v>8.0500000000000007</v>
      </c>
      <c r="I103" s="300">
        <f t="shared" si="15"/>
        <v>7.9750000000000005</v>
      </c>
      <c r="J103" s="300">
        <f t="shared" si="15"/>
        <v>7.9</v>
      </c>
      <c r="K103" s="11"/>
      <c r="L103" s="32"/>
      <c r="M103" s="32"/>
    </row>
    <row r="104" spans="1:13" ht="18.600000000000001" customHeight="1">
      <c r="A104" s="15" t="s">
        <v>6</v>
      </c>
      <c r="B104" s="8">
        <v>8.9</v>
      </c>
      <c r="C104" s="8">
        <v>8.6999999999999993</v>
      </c>
      <c r="D104" s="8">
        <v>8.5</v>
      </c>
      <c r="E104" s="8">
        <v>8.3000000000000007</v>
      </c>
      <c r="F104" s="14">
        <v>8.15</v>
      </c>
      <c r="G104" s="14">
        <v>8.0500000000000007</v>
      </c>
      <c r="H104" s="8">
        <v>7.95</v>
      </c>
      <c r="I104" s="8">
        <v>7.9</v>
      </c>
      <c r="J104" s="8">
        <v>7.85</v>
      </c>
      <c r="K104" s="11"/>
      <c r="L104" s="12">
        <v>8.1999999999999993</v>
      </c>
      <c r="M104" s="32"/>
    </row>
    <row r="105" spans="1:13" ht="18.600000000000001" customHeight="1" thickBot="1">
      <c r="A105" s="16" t="s">
        <v>7</v>
      </c>
      <c r="B105" s="24">
        <v>8.5</v>
      </c>
      <c r="C105" s="24">
        <v>8.3000000000000007</v>
      </c>
      <c r="D105" s="38">
        <v>8.15</v>
      </c>
      <c r="E105" s="38">
        <v>8.0500000000000007</v>
      </c>
      <c r="F105" s="24">
        <v>7.95</v>
      </c>
      <c r="G105" s="24">
        <v>7.9</v>
      </c>
      <c r="H105" s="24">
        <v>7.85</v>
      </c>
      <c r="I105" s="24">
        <v>7.8</v>
      </c>
      <c r="J105" s="38">
        <v>7.75</v>
      </c>
      <c r="K105" s="33"/>
      <c r="L105" s="34"/>
      <c r="M105" s="35"/>
    </row>
    <row r="106" spans="1:13" ht="18.600000000000001" customHeight="1" thickBot="1">
      <c r="L106" s="7"/>
    </row>
    <row r="107" spans="1:13" ht="18.600000000000001" customHeight="1">
      <c r="A107" s="113" t="s">
        <v>60</v>
      </c>
      <c r="B107" s="59" t="s">
        <v>26</v>
      </c>
      <c r="C107" s="114" t="s">
        <v>27</v>
      </c>
      <c r="D107" s="115" t="s">
        <v>28</v>
      </c>
      <c r="E107" s="116" t="s">
        <v>29</v>
      </c>
      <c r="F107" s="117" t="s">
        <v>30</v>
      </c>
      <c r="G107" s="93" t="s">
        <v>31</v>
      </c>
      <c r="H107" s="118" t="s">
        <v>32</v>
      </c>
      <c r="I107" s="119" t="s">
        <v>33</v>
      </c>
      <c r="J107" s="120" t="s">
        <v>34</v>
      </c>
      <c r="K107" s="59" t="s">
        <v>1</v>
      </c>
      <c r="L107" s="59" t="s">
        <v>25</v>
      </c>
      <c r="M107" s="92" t="s">
        <v>2</v>
      </c>
    </row>
    <row r="108" spans="1:13" ht="18.600000000000001" customHeight="1" thickBot="1">
      <c r="A108" s="90" t="s">
        <v>202</v>
      </c>
      <c r="B108" s="8">
        <v>16</v>
      </c>
      <c r="C108" s="8">
        <v>15</v>
      </c>
      <c r="D108" s="8">
        <v>14.5</v>
      </c>
      <c r="E108" s="8">
        <v>14</v>
      </c>
      <c r="F108" s="8">
        <v>13.5</v>
      </c>
      <c r="G108" s="8">
        <v>13</v>
      </c>
      <c r="H108" s="8">
        <v>12.5</v>
      </c>
      <c r="I108" s="8">
        <v>12.1</v>
      </c>
      <c r="J108" s="8">
        <v>12.1</v>
      </c>
      <c r="K108" s="129"/>
      <c r="L108" s="34"/>
      <c r="M108" s="35"/>
    </row>
    <row r="109" spans="1:13" ht="18.600000000000001" customHeight="1" thickBot="1">
      <c r="A109" s="16" t="s">
        <v>3</v>
      </c>
      <c r="B109" s="24">
        <v>13</v>
      </c>
      <c r="C109" s="24">
        <v>12.5</v>
      </c>
      <c r="D109" s="24">
        <v>12.1</v>
      </c>
      <c r="E109" s="24">
        <v>11.7</v>
      </c>
      <c r="F109" s="24">
        <v>11.3</v>
      </c>
      <c r="G109" s="24">
        <v>11</v>
      </c>
      <c r="H109" s="43">
        <v>10.75</v>
      </c>
      <c r="I109" s="43">
        <v>10.5</v>
      </c>
      <c r="J109" s="24">
        <v>10.25</v>
      </c>
      <c r="K109" s="129"/>
      <c r="L109" s="34"/>
      <c r="M109" s="35"/>
    </row>
    <row r="110" spans="1:13" ht="18.600000000000001" customHeight="1" thickBot="1">
      <c r="A110" s="2" t="s">
        <v>1046</v>
      </c>
      <c r="B110" s="8">
        <v>12.5</v>
      </c>
      <c r="C110" s="8">
        <v>12.1</v>
      </c>
      <c r="D110" s="8">
        <v>11.7</v>
      </c>
      <c r="E110" s="8">
        <v>11.3</v>
      </c>
      <c r="F110" s="8">
        <v>11</v>
      </c>
      <c r="G110" s="25">
        <v>10.75</v>
      </c>
      <c r="H110" s="25">
        <v>10.5</v>
      </c>
      <c r="I110" s="8">
        <v>10.25</v>
      </c>
      <c r="J110" s="8">
        <v>10</v>
      </c>
      <c r="K110" s="129"/>
      <c r="L110" s="52"/>
      <c r="M110" s="130"/>
    </row>
    <row r="111" spans="1:13" ht="18.600000000000001" customHeight="1" thickBot="1"/>
    <row r="112" spans="1:13" ht="18.600000000000001" customHeight="1">
      <c r="A112" s="113" t="s">
        <v>14</v>
      </c>
      <c r="B112" s="59" t="s">
        <v>26</v>
      </c>
      <c r="C112" s="114" t="s">
        <v>27</v>
      </c>
      <c r="D112" s="115" t="s">
        <v>28</v>
      </c>
      <c r="E112" s="116" t="s">
        <v>29</v>
      </c>
      <c r="F112" s="117" t="s">
        <v>30</v>
      </c>
      <c r="G112" s="93" t="s">
        <v>31</v>
      </c>
      <c r="H112" s="118" t="s">
        <v>32</v>
      </c>
      <c r="I112" s="119" t="s">
        <v>33</v>
      </c>
      <c r="J112" s="120" t="s">
        <v>34</v>
      </c>
      <c r="K112" s="59" t="s">
        <v>1</v>
      </c>
      <c r="L112" s="59" t="s">
        <v>25</v>
      </c>
      <c r="M112" s="92" t="s">
        <v>2</v>
      </c>
    </row>
    <row r="113" spans="1:25" ht="18.600000000000001" customHeight="1">
      <c r="A113" s="15" t="s">
        <v>3</v>
      </c>
      <c r="B113" s="8">
        <v>17</v>
      </c>
      <c r="C113" s="8">
        <v>16.5</v>
      </c>
      <c r="D113" s="8">
        <v>16</v>
      </c>
      <c r="E113" s="8">
        <v>15.6</v>
      </c>
      <c r="F113" s="8">
        <v>15.2</v>
      </c>
      <c r="G113" s="8">
        <v>14.8</v>
      </c>
      <c r="H113" s="8">
        <v>14.4</v>
      </c>
      <c r="I113" s="8">
        <v>14</v>
      </c>
      <c r="J113" s="8">
        <v>13.7</v>
      </c>
      <c r="K113" s="13"/>
      <c r="L113" s="13"/>
      <c r="M113" s="13"/>
    </row>
    <row r="114" spans="1:25" ht="18.600000000000001" customHeight="1">
      <c r="A114" s="306" t="s">
        <v>1046</v>
      </c>
      <c r="B114" s="300">
        <f t="shared" ref="B114:J114" si="16">SUM(B113+B115)/2</f>
        <v>15.9</v>
      </c>
      <c r="C114" s="300">
        <f t="shared" si="16"/>
        <v>15.45</v>
      </c>
      <c r="D114" s="300">
        <f t="shared" si="16"/>
        <v>15</v>
      </c>
      <c r="E114" s="300">
        <f t="shared" si="16"/>
        <v>14.649999999999999</v>
      </c>
      <c r="F114" s="300">
        <f t="shared" si="16"/>
        <v>14.35</v>
      </c>
      <c r="G114" s="300">
        <f t="shared" si="16"/>
        <v>14.05</v>
      </c>
      <c r="H114" s="300">
        <f t="shared" si="16"/>
        <v>13.75</v>
      </c>
      <c r="I114" s="300">
        <f t="shared" si="16"/>
        <v>13.45</v>
      </c>
      <c r="J114" s="300">
        <f t="shared" si="16"/>
        <v>13.2</v>
      </c>
      <c r="K114" s="13"/>
      <c r="L114" s="13"/>
      <c r="M114" s="13"/>
    </row>
    <row r="115" spans="1:25" ht="18.600000000000001" customHeight="1">
      <c r="A115" s="15" t="s">
        <v>4</v>
      </c>
      <c r="B115" s="8">
        <v>14.8</v>
      </c>
      <c r="C115" s="8">
        <v>14.4</v>
      </c>
      <c r="D115" s="8">
        <v>14</v>
      </c>
      <c r="E115" s="8">
        <v>13.7</v>
      </c>
      <c r="F115" s="8">
        <v>13.5</v>
      </c>
      <c r="G115" s="8">
        <v>13.3</v>
      </c>
      <c r="H115" s="8">
        <v>13.1</v>
      </c>
      <c r="I115" s="8">
        <v>12.9</v>
      </c>
      <c r="J115" s="8">
        <v>12.7</v>
      </c>
      <c r="K115" s="3">
        <v>12.85</v>
      </c>
      <c r="L115" s="12">
        <v>12.99</v>
      </c>
      <c r="M115" s="19">
        <v>12.3</v>
      </c>
    </row>
    <row r="116" spans="1:25" ht="18.600000000000001" customHeight="1">
      <c r="A116" s="306" t="s">
        <v>1047</v>
      </c>
      <c r="B116" s="300">
        <f t="shared" ref="B116:J116" si="17">SUM(B115+B117)/2</f>
        <v>14.4</v>
      </c>
      <c r="C116" s="300">
        <f t="shared" si="17"/>
        <v>14.05</v>
      </c>
      <c r="D116" s="300">
        <f t="shared" si="17"/>
        <v>13.75</v>
      </c>
      <c r="E116" s="300">
        <f t="shared" si="17"/>
        <v>13.5</v>
      </c>
      <c r="F116" s="300">
        <f t="shared" si="17"/>
        <v>13.3</v>
      </c>
      <c r="G116" s="300">
        <f t="shared" si="17"/>
        <v>13.100000000000001</v>
      </c>
      <c r="H116" s="300">
        <f t="shared" si="17"/>
        <v>12.899999999999999</v>
      </c>
      <c r="I116" s="300">
        <f t="shared" si="17"/>
        <v>12.75</v>
      </c>
      <c r="J116" s="300">
        <f t="shared" si="17"/>
        <v>12.6</v>
      </c>
      <c r="K116" s="13"/>
      <c r="L116" s="13"/>
      <c r="M116" s="13"/>
    </row>
    <row r="117" spans="1:25" ht="18.600000000000001" customHeight="1">
      <c r="A117" s="15" t="s">
        <v>5</v>
      </c>
      <c r="B117" s="8">
        <v>14</v>
      </c>
      <c r="C117" s="8">
        <v>13.7</v>
      </c>
      <c r="D117" s="8">
        <v>13.5</v>
      </c>
      <c r="E117" s="8">
        <v>13.3</v>
      </c>
      <c r="F117" s="8">
        <v>13.1</v>
      </c>
      <c r="G117" s="8">
        <v>12.9</v>
      </c>
      <c r="H117" s="8">
        <v>12.7</v>
      </c>
      <c r="I117" s="8">
        <v>12.6</v>
      </c>
      <c r="J117" s="8">
        <v>12.5</v>
      </c>
      <c r="K117" s="3">
        <v>12.6</v>
      </c>
      <c r="L117" s="12">
        <v>12.8</v>
      </c>
      <c r="M117" s="19">
        <v>12</v>
      </c>
    </row>
    <row r="118" spans="1:25" ht="18.600000000000001" customHeight="1">
      <c r="A118" s="306" t="s">
        <v>1048</v>
      </c>
      <c r="B118" s="300">
        <f t="shared" ref="B118:J118" si="18">SUM(B117+B119)/2</f>
        <v>13.75</v>
      </c>
      <c r="C118" s="300">
        <f t="shared" si="18"/>
        <v>13.5</v>
      </c>
      <c r="D118" s="300">
        <f t="shared" si="18"/>
        <v>13.3</v>
      </c>
      <c r="E118" s="300">
        <f t="shared" si="18"/>
        <v>13.100000000000001</v>
      </c>
      <c r="F118" s="300">
        <f t="shared" si="18"/>
        <v>12.899999999999999</v>
      </c>
      <c r="G118" s="300">
        <f t="shared" si="18"/>
        <v>12.75</v>
      </c>
      <c r="H118" s="300">
        <f t="shared" si="18"/>
        <v>12.6</v>
      </c>
      <c r="I118" s="300">
        <f t="shared" si="18"/>
        <v>12.5</v>
      </c>
      <c r="J118" s="300">
        <f t="shared" si="18"/>
        <v>12.4</v>
      </c>
      <c r="K118" s="13"/>
      <c r="L118" s="13"/>
      <c r="M118" s="13"/>
    </row>
    <row r="119" spans="1:25" ht="18.600000000000001" customHeight="1">
      <c r="A119" s="15" t="s">
        <v>6</v>
      </c>
      <c r="B119" s="8">
        <v>13.5</v>
      </c>
      <c r="C119" s="8">
        <v>13.3</v>
      </c>
      <c r="D119" s="8">
        <v>13.1</v>
      </c>
      <c r="E119" s="8">
        <v>12.9</v>
      </c>
      <c r="F119" s="8">
        <v>12.7</v>
      </c>
      <c r="G119" s="8">
        <v>12.6</v>
      </c>
      <c r="H119" s="8">
        <v>12.5</v>
      </c>
      <c r="I119" s="8">
        <v>12.4</v>
      </c>
      <c r="J119" s="8">
        <v>12.3</v>
      </c>
      <c r="K119" s="3">
        <v>12.6</v>
      </c>
      <c r="L119" s="12">
        <v>12.5</v>
      </c>
      <c r="M119" s="19">
        <v>11.75</v>
      </c>
    </row>
    <row r="120" spans="1:25" ht="18.600000000000001" customHeight="1" thickBot="1">
      <c r="A120" s="16" t="s">
        <v>7</v>
      </c>
      <c r="B120" s="24">
        <v>13.1</v>
      </c>
      <c r="C120" s="24">
        <v>12.9</v>
      </c>
      <c r="D120" s="24">
        <v>12.7</v>
      </c>
      <c r="E120" s="24">
        <v>12.6</v>
      </c>
      <c r="F120" s="24">
        <v>12.5</v>
      </c>
      <c r="G120" s="24">
        <v>12.4</v>
      </c>
      <c r="H120" s="24">
        <v>12.3</v>
      </c>
      <c r="I120" s="24">
        <v>12.2</v>
      </c>
      <c r="J120" s="24">
        <v>12.1</v>
      </c>
      <c r="K120" s="20">
        <v>12.15</v>
      </c>
      <c r="L120" s="30">
        <v>12.2</v>
      </c>
      <c r="M120" s="22">
        <v>11.35</v>
      </c>
    </row>
    <row r="121" spans="1:25" ht="18.600000000000001" customHeight="1" thickBot="1"/>
    <row r="122" spans="1:25" ht="18.600000000000001" customHeight="1">
      <c r="A122" s="113" t="s">
        <v>125</v>
      </c>
      <c r="B122" s="59" t="s">
        <v>26</v>
      </c>
      <c r="C122" s="114" t="s">
        <v>27</v>
      </c>
      <c r="D122" s="115" t="s">
        <v>28</v>
      </c>
      <c r="E122" s="116" t="s">
        <v>29</v>
      </c>
      <c r="F122" s="117" t="s">
        <v>30</v>
      </c>
      <c r="G122" s="93" t="s">
        <v>31</v>
      </c>
      <c r="H122" s="118" t="s">
        <v>32</v>
      </c>
      <c r="I122" s="119" t="s">
        <v>33</v>
      </c>
      <c r="J122" s="120" t="s">
        <v>34</v>
      </c>
      <c r="K122" s="59" t="s">
        <v>1</v>
      </c>
      <c r="L122" s="59" t="s">
        <v>25</v>
      </c>
      <c r="M122" s="92" t="s">
        <v>2</v>
      </c>
      <c r="V122" s="1"/>
      <c r="W122" s="1"/>
      <c r="X122" s="1"/>
      <c r="Y122" s="1"/>
    </row>
    <row r="123" spans="1:25" ht="18.600000000000001" customHeight="1" thickBot="1">
      <c r="A123" s="16" t="s">
        <v>3</v>
      </c>
      <c r="B123" s="127">
        <v>25</v>
      </c>
      <c r="C123" s="127">
        <v>24.4</v>
      </c>
      <c r="D123" s="127">
        <v>23.8</v>
      </c>
      <c r="E123" s="127">
        <v>23.2</v>
      </c>
      <c r="F123" s="127">
        <v>22.6</v>
      </c>
      <c r="G123" s="127">
        <v>22</v>
      </c>
      <c r="H123" s="127">
        <v>21.5</v>
      </c>
      <c r="I123" s="127">
        <v>21</v>
      </c>
      <c r="J123" s="128">
        <v>20.5</v>
      </c>
      <c r="K123" s="327"/>
      <c r="L123" s="327"/>
      <c r="M123" s="328"/>
      <c r="V123" s="1"/>
      <c r="W123" s="1"/>
      <c r="X123" s="1"/>
      <c r="Y123" s="1"/>
    </row>
    <row r="124" spans="1:25" ht="18.600000000000001" customHeight="1" thickBot="1">
      <c r="A124" s="400" t="s">
        <v>1046</v>
      </c>
      <c r="B124" s="401">
        <v>23.8</v>
      </c>
      <c r="C124" s="401">
        <v>23.2</v>
      </c>
      <c r="D124" s="401">
        <v>22.6</v>
      </c>
      <c r="E124" s="401">
        <v>22</v>
      </c>
      <c r="F124" s="401">
        <v>21.5</v>
      </c>
      <c r="G124" s="401">
        <v>21</v>
      </c>
      <c r="H124" s="401">
        <v>20.6</v>
      </c>
      <c r="I124" s="401">
        <v>20.2</v>
      </c>
      <c r="J124" s="401">
        <v>19.8</v>
      </c>
      <c r="K124" s="129"/>
      <c r="L124" s="52"/>
      <c r="M124" s="130"/>
    </row>
    <row r="125" spans="1:25" ht="18.600000000000001" customHeight="1" thickBot="1"/>
    <row r="126" spans="1:25" ht="18.600000000000001" customHeight="1">
      <c r="A126" s="113" t="s">
        <v>15</v>
      </c>
      <c r="B126" s="59" t="s">
        <v>26</v>
      </c>
      <c r="C126" s="114" t="s">
        <v>27</v>
      </c>
      <c r="D126" s="115" t="s">
        <v>28</v>
      </c>
      <c r="E126" s="116" t="s">
        <v>29</v>
      </c>
      <c r="F126" s="117" t="s">
        <v>30</v>
      </c>
      <c r="G126" s="93" t="s">
        <v>31</v>
      </c>
      <c r="H126" s="118" t="s">
        <v>32</v>
      </c>
      <c r="I126" s="119" t="s">
        <v>33</v>
      </c>
      <c r="J126" s="120" t="s">
        <v>34</v>
      </c>
      <c r="K126" s="59" t="s">
        <v>1</v>
      </c>
      <c r="L126" s="59" t="s">
        <v>25</v>
      </c>
      <c r="M126" s="92" t="s">
        <v>2</v>
      </c>
    </row>
    <row r="127" spans="1:25" ht="18.600000000000001" customHeight="1">
      <c r="A127" s="15" t="s">
        <v>3</v>
      </c>
      <c r="B127" s="25">
        <v>36</v>
      </c>
      <c r="C127" s="25">
        <v>34</v>
      </c>
      <c r="D127" s="25">
        <v>32.700000000000003</v>
      </c>
      <c r="E127" s="25">
        <v>31.7</v>
      </c>
      <c r="F127" s="25">
        <v>30.8</v>
      </c>
      <c r="G127" s="25">
        <v>30.5</v>
      </c>
      <c r="H127" s="25">
        <v>29.7</v>
      </c>
      <c r="I127" s="25">
        <v>29.2</v>
      </c>
      <c r="J127" s="25">
        <v>28.5</v>
      </c>
      <c r="K127" s="10"/>
      <c r="L127" s="11"/>
      <c r="M127" s="32"/>
    </row>
    <row r="128" spans="1:25" ht="18.600000000000001" customHeight="1">
      <c r="A128" s="306" t="s">
        <v>1046</v>
      </c>
      <c r="B128" s="353">
        <f t="shared" ref="B128:J128" si="19">SUM(B127+B129)/2</f>
        <v>34.35</v>
      </c>
      <c r="C128" s="353">
        <f t="shared" si="19"/>
        <v>32.85</v>
      </c>
      <c r="D128" s="353">
        <f t="shared" si="19"/>
        <v>31.75</v>
      </c>
      <c r="E128" s="353">
        <f t="shared" si="19"/>
        <v>31.1</v>
      </c>
      <c r="F128" s="353">
        <f t="shared" si="19"/>
        <v>30.25</v>
      </c>
      <c r="G128" s="353">
        <f t="shared" si="19"/>
        <v>29.85</v>
      </c>
      <c r="H128" s="353">
        <f t="shared" si="19"/>
        <v>29.1</v>
      </c>
      <c r="I128" s="353">
        <f t="shared" si="19"/>
        <v>28.5</v>
      </c>
      <c r="J128" s="353">
        <f t="shared" si="19"/>
        <v>27.85</v>
      </c>
      <c r="K128" s="10"/>
      <c r="L128" s="11"/>
      <c r="M128" s="32"/>
    </row>
    <row r="129" spans="1:13" ht="18.600000000000001" customHeight="1">
      <c r="A129" s="15" t="s">
        <v>4</v>
      </c>
      <c r="B129" s="25">
        <v>32.700000000000003</v>
      </c>
      <c r="C129" s="25">
        <v>31.7</v>
      </c>
      <c r="D129" s="25">
        <v>30.8</v>
      </c>
      <c r="E129" s="25">
        <v>30.5</v>
      </c>
      <c r="F129" s="25">
        <v>29.7</v>
      </c>
      <c r="G129" s="25">
        <v>29.2</v>
      </c>
      <c r="H129" s="25">
        <v>28.5</v>
      </c>
      <c r="I129" s="25">
        <v>27.8</v>
      </c>
      <c r="J129" s="25">
        <v>27.2</v>
      </c>
      <c r="K129" s="9">
        <v>26.5</v>
      </c>
      <c r="L129" s="12">
        <v>26.6</v>
      </c>
      <c r="M129" s="36">
        <v>25.2</v>
      </c>
    </row>
    <row r="130" spans="1:13" ht="18.600000000000001" customHeight="1">
      <c r="A130" s="306" t="s">
        <v>1047</v>
      </c>
      <c r="B130" s="353">
        <f t="shared" ref="B130:J130" si="20">SUM(B129+B131)/2</f>
        <v>31.75</v>
      </c>
      <c r="C130" s="353">
        <f t="shared" si="20"/>
        <v>31.1</v>
      </c>
      <c r="D130" s="353">
        <f t="shared" si="20"/>
        <v>30.25</v>
      </c>
      <c r="E130" s="353">
        <f t="shared" si="20"/>
        <v>29.85</v>
      </c>
      <c r="F130" s="353">
        <f t="shared" si="20"/>
        <v>29.1</v>
      </c>
      <c r="G130" s="353">
        <f t="shared" si="20"/>
        <v>28.5</v>
      </c>
      <c r="H130" s="353">
        <f t="shared" si="20"/>
        <v>27.85</v>
      </c>
      <c r="I130" s="353">
        <f t="shared" si="20"/>
        <v>27.25</v>
      </c>
      <c r="J130" s="353">
        <f t="shared" si="20"/>
        <v>26.75</v>
      </c>
      <c r="K130" s="13"/>
      <c r="L130" s="11"/>
      <c r="M130" s="31"/>
    </row>
    <row r="131" spans="1:13" ht="18.600000000000001" customHeight="1">
      <c r="A131" s="15" t="s">
        <v>5</v>
      </c>
      <c r="B131" s="25">
        <v>30.8</v>
      </c>
      <c r="C131" s="25">
        <v>30.5</v>
      </c>
      <c r="D131" s="25">
        <v>29.7</v>
      </c>
      <c r="E131" s="25">
        <v>29.2</v>
      </c>
      <c r="F131" s="25">
        <v>28.5</v>
      </c>
      <c r="G131" s="25">
        <v>27.8</v>
      </c>
      <c r="H131" s="25">
        <v>27.2</v>
      </c>
      <c r="I131" s="25">
        <v>26.7</v>
      </c>
      <c r="J131" s="25">
        <v>26.3</v>
      </c>
      <c r="K131" s="9">
        <v>26</v>
      </c>
      <c r="L131" s="12">
        <v>26.3</v>
      </c>
      <c r="M131" s="36">
        <v>24.5</v>
      </c>
    </row>
    <row r="132" spans="1:13" ht="18.600000000000001" customHeight="1">
      <c r="A132" s="306" t="s">
        <v>1048</v>
      </c>
      <c r="B132" s="353">
        <f t="shared" ref="B132:J132" si="21">SUM(B131+B133)/2</f>
        <v>30.25</v>
      </c>
      <c r="C132" s="353">
        <f t="shared" si="21"/>
        <v>29.85</v>
      </c>
      <c r="D132" s="353">
        <f t="shared" si="21"/>
        <v>29.1</v>
      </c>
      <c r="E132" s="353">
        <f t="shared" si="21"/>
        <v>28.5</v>
      </c>
      <c r="F132" s="353">
        <f t="shared" si="21"/>
        <v>27.85</v>
      </c>
      <c r="G132" s="353">
        <f t="shared" si="21"/>
        <v>27.25</v>
      </c>
      <c r="H132" s="353">
        <f t="shared" si="21"/>
        <v>26.75</v>
      </c>
      <c r="I132" s="353">
        <f t="shared" si="21"/>
        <v>26.299999999999997</v>
      </c>
      <c r="J132" s="353">
        <f t="shared" si="21"/>
        <v>25.9</v>
      </c>
      <c r="K132" s="13"/>
      <c r="L132" s="11"/>
      <c r="M132" s="31"/>
    </row>
    <row r="133" spans="1:13" ht="18.600000000000001" customHeight="1">
      <c r="A133" s="15" t="s">
        <v>6</v>
      </c>
      <c r="B133" s="25">
        <v>29.7</v>
      </c>
      <c r="C133" s="25">
        <v>29.2</v>
      </c>
      <c r="D133" s="25">
        <v>28.5</v>
      </c>
      <c r="E133" s="25">
        <v>27.8</v>
      </c>
      <c r="F133" s="25">
        <v>27.2</v>
      </c>
      <c r="G133" s="25">
        <v>26.7</v>
      </c>
      <c r="H133" s="25">
        <v>26.3</v>
      </c>
      <c r="I133" s="25">
        <v>25.9</v>
      </c>
      <c r="J133" s="25">
        <v>25.5</v>
      </c>
      <c r="K133" s="9">
        <v>25.7</v>
      </c>
      <c r="L133" s="12">
        <v>25.6</v>
      </c>
      <c r="M133" s="36">
        <v>24.2</v>
      </c>
    </row>
    <row r="134" spans="1:13" ht="18.600000000000001" customHeight="1" thickBot="1">
      <c r="A134" s="16" t="s">
        <v>7</v>
      </c>
      <c r="B134" s="43">
        <v>28.5</v>
      </c>
      <c r="C134" s="43">
        <v>27.8</v>
      </c>
      <c r="D134" s="43">
        <v>27.2</v>
      </c>
      <c r="E134" s="43">
        <v>26.7</v>
      </c>
      <c r="F134" s="43">
        <v>26.3</v>
      </c>
      <c r="G134" s="43">
        <v>25.9</v>
      </c>
      <c r="H134" s="43">
        <v>25.5</v>
      </c>
      <c r="I134" s="43">
        <v>25.1</v>
      </c>
      <c r="J134" s="43">
        <v>24.7</v>
      </c>
      <c r="K134" s="37">
        <v>24.8</v>
      </c>
      <c r="L134" s="30">
        <v>25</v>
      </c>
      <c r="M134" s="40">
        <v>23.1</v>
      </c>
    </row>
    <row r="135" spans="1:13" ht="18.600000000000001" customHeight="1" thickBot="1"/>
    <row r="136" spans="1:13" ht="18.600000000000001" customHeight="1">
      <c r="A136" s="113" t="s">
        <v>42</v>
      </c>
      <c r="B136" s="59" t="s">
        <v>26</v>
      </c>
      <c r="C136" s="114" t="s">
        <v>27</v>
      </c>
      <c r="D136" s="115" t="s">
        <v>28</v>
      </c>
      <c r="E136" s="116" t="s">
        <v>29</v>
      </c>
      <c r="F136" s="117" t="s">
        <v>30</v>
      </c>
      <c r="G136" s="93" t="s">
        <v>31</v>
      </c>
      <c r="H136" s="118" t="s">
        <v>32</v>
      </c>
      <c r="I136" s="119" t="s">
        <v>33</v>
      </c>
      <c r="J136" s="120" t="s">
        <v>34</v>
      </c>
      <c r="K136" s="59" t="s">
        <v>1</v>
      </c>
      <c r="L136" s="59" t="s">
        <v>25</v>
      </c>
      <c r="M136" s="92" t="s">
        <v>2</v>
      </c>
    </row>
    <row r="137" spans="1:13" ht="18.600000000000001" customHeight="1">
      <c r="A137" s="15" t="s">
        <v>10</v>
      </c>
      <c r="B137" s="8">
        <v>55</v>
      </c>
      <c r="C137" s="8">
        <v>53</v>
      </c>
      <c r="D137" s="8">
        <v>51</v>
      </c>
      <c r="E137" s="8">
        <v>49</v>
      </c>
      <c r="F137" s="8">
        <v>47</v>
      </c>
      <c r="G137" s="8">
        <v>45.2</v>
      </c>
      <c r="H137" s="8">
        <v>44</v>
      </c>
      <c r="I137" s="8">
        <v>43</v>
      </c>
      <c r="J137" s="8">
        <v>42.4</v>
      </c>
      <c r="K137" s="9">
        <v>43</v>
      </c>
      <c r="L137" s="12">
        <v>42.5</v>
      </c>
      <c r="M137" s="36">
        <v>41</v>
      </c>
    </row>
    <row r="138" spans="1:13" ht="18.600000000000001" customHeight="1">
      <c r="A138" s="335" t="s">
        <v>1063</v>
      </c>
      <c r="B138" s="353">
        <f t="shared" ref="B138:J138" si="22">SUM(B137+B139)/2</f>
        <v>53</v>
      </c>
      <c r="C138" s="353">
        <f t="shared" si="22"/>
        <v>51</v>
      </c>
      <c r="D138" s="353">
        <f t="shared" si="22"/>
        <v>49</v>
      </c>
      <c r="E138" s="353">
        <f t="shared" si="22"/>
        <v>47.1</v>
      </c>
      <c r="F138" s="353">
        <f t="shared" si="22"/>
        <v>45.5</v>
      </c>
      <c r="G138" s="353">
        <f t="shared" si="22"/>
        <v>44.1</v>
      </c>
      <c r="H138" s="353">
        <f t="shared" si="22"/>
        <v>43.2</v>
      </c>
      <c r="I138" s="353">
        <f t="shared" si="22"/>
        <v>42.4</v>
      </c>
      <c r="J138" s="353">
        <f t="shared" si="22"/>
        <v>41.65</v>
      </c>
      <c r="K138" s="13"/>
      <c r="L138" s="11"/>
      <c r="M138" s="31"/>
    </row>
    <row r="139" spans="1:13" ht="18.600000000000001" customHeight="1">
      <c r="A139" s="15" t="s">
        <v>16</v>
      </c>
      <c r="B139" s="8">
        <v>51</v>
      </c>
      <c r="C139" s="8">
        <v>49</v>
      </c>
      <c r="D139" s="8">
        <v>47</v>
      </c>
      <c r="E139" s="8">
        <v>45.2</v>
      </c>
      <c r="F139" s="8">
        <v>44</v>
      </c>
      <c r="G139" s="8">
        <v>43</v>
      </c>
      <c r="H139" s="8">
        <v>42.4</v>
      </c>
      <c r="I139" s="8">
        <v>41.8</v>
      </c>
      <c r="J139" s="8">
        <v>40.9</v>
      </c>
      <c r="K139" s="9">
        <v>42</v>
      </c>
      <c r="L139" s="12">
        <v>42</v>
      </c>
      <c r="M139" s="36">
        <v>39.6</v>
      </c>
    </row>
    <row r="140" spans="1:13" ht="18.600000000000001" customHeight="1">
      <c r="A140" s="335" t="s">
        <v>1064</v>
      </c>
      <c r="B140" s="353">
        <f t="shared" ref="B140:J140" si="23">SUM(B139+B141)/2</f>
        <v>50</v>
      </c>
      <c r="C140" s="353">
        <f t="shared" si="23"/>
        <v>48</v>
      </c>
      <c r="D140" s="353">
        <f t="shared" si="23"/>
        <v>46.1</v>
      </c>
      <c r="E140" s="353">
        <f t="shared" si="23"/>
        <v>44.6</v>
      </c>
      <c r="F140" s="353">
        <f t="shared" si="23"/>
        <v>43.5</v>
      </c>
      <c r="G140" s="353">
        <f t="shared" si="23"/>
        <v>42.7</v>
      </c>
      <c r="H140" s="353">
        <f t="shared" si="23"/>
        <v>42.099999999999994</v>
      </c>
      <c r="I140" s="353">
        <f t="shared" si="23"/>
        <v>41.349999999999994</v>
      </c>
      <c r="J140" s="353">
        <f t="shared" si="23"/>
        <v>40.549999999999997</v>
      </c>
      <c r="K140" s="13"/>
      <c r="L140" s="11"/>
      <c r="M140" s="31"/>
    </row>
    <row r="141" spans="1:13" ht="18.600000000000001" customHeight="1">
      <c r="A141" s="15" t="s">
        <v>38</v>
      </c>
      <c r="B141" s="8">
        <v>49</v>
      </c>
      <c r="C141" s="8">
        <v>47</v>
      </c>
      <c r="D141" s="8">
        <v>45.2</v>
      </c>
      <c r="E141" s="8">
        <v>44</v>
      </c>
      <c r="F141" s="8">
        <v>43</v>
      </c>
      <c r="G141" s="8">
        <v>42.4</v>
      </c>
      <c r="H141" s="8">
        <v>41.8</v>
      </c>
      <c r="I141" s="8">
        <v>40.9</v>
      </c>
      <c r="J141" s="8">
        <v>40.200000000000003</v>
      </c>
      <c r="K141" s="13"/>
      <c r="L141" s="11"/>
      <c r="M141" s="31"/>
    </row>
    <row r="142" spans="1:13" ht="18.600000000000001" customHeight="1" thickBot="1">
      <c r="A142" s="16" t="s">
        <v>39</v>
      </c>
      <c r="B142" s="24">
        <v>47</v>
      </c>
      <c r="C142" s="24">
        <v>45.2</v>
      </c>
      <c r="D142" s="24">
        <v>44</v>
      </c>
      <c r="E142" s="24">
        <v>43</v>
      </c>
      <c r="F142" s="24">
        <v>42.4</v>
      </c>
      <c r="G142" s="24">
        <v>41.8</v>
      </c>
      <c r="H142" s="24">
        <v>40.9</v>
      </c>
      <c r="I142" s="24">
        <v>40.200000000000003</v>
      </c>
      <c r="J142" s="24">
        <v>39.700000000000003</v>
      </c>
      <c r="K142" s="34"/>
      <c r="L142" s="34"/>
      <c r="M142" s="35"/>
    </row>
    <row r="143" spans="1:13" ht="18.600000000000001" customHeight="1" thickBot="1"/>
    <row r="144" spans="1:13" ht="18.600000000000001" customHeight="1">
      <c r="A144" s="113" t="s">
        <v>41</v>
      </c>
      <c r="B144" s="59" t="s">
        <v>26</v>
      </c>
      <c r="C144" s="114" t="s">
        <v>27</v>
      </c>
      <c r="D144" s="115" t="s">
        <v>28</v>
      </c>
      <c r="E144" s="116" t="s">
        <v>29</v>
      </c>
      <c r="F144" s="117" t="s">
        <v>30</v>
      </c>
      <c r="G144" s="93" t="s">
        <v>31</v>
      </c>
      <c r="H144" s="118" t="s">
        <v>32</v>
      </c>
      <c r="I144" s="119" t="s">
        <v>33</v>
      </c>
      <c r="J144" s="120" t="s">
        <v>34</v>
      </c>
      <c r="K144" s="59" t="s">
        <v>1</v>
      </c>
      <c r="L144" s="59" t="s">
        <v>25</v>
      </c>
      <c r="M144" s="92" t="s">
        <v>2</v>
      </c>
    </row>
    <row r="145" spans="1:13" ht="18.600000000000001" customHeight="1">
      <c r="A145" s="335" t="s">
        <v>1065</v>
      </c>
      <c r="B145" s="353">
        <v>75</v>
      </c>
      <c r="C145" s="353">
        <v>72.5</v>
      </c>
      <c r="D145" s="353">
        <v>70</v>
      </c>
      <c r="E145" s="353">
        <v>68</v>
      </c>
      <c r="F145" s="353">
        <v>66</v>
      </c>
      <c r="G145" s="353">
        <v>64</v>
      </c>
      <c r="H145" s="353">
        <v>62</v>
      </c>
      <c r="I145" s="353">
        <v>60.5</v>
      </c>
      <c r="J145" s="353">
        <v>59.5</v>
      </c>
      <c r="K145" s="13"/>
      <c r="L145" s="11"/>
      <c r="M145" s="31"/>
    </row>
    <row r="146" spans="1:13" ht="18.600000000000001" customHeight="1">
      <c r="A146" s="15" t="s">
        <v>12</v>
      </c>
      <c r="B146" s="8">
        <v>72</v>
      </c>
      <c r="C146" s="8">
        <v>69.5</v>
      </c>
      <c r="D146" s="8">
        <v>67</v>
      </c>
      <c r="E146" s="8">
        <v>65</v>
      </c>
      <c r="F146" s="8">
        <v>63</v>
      </c>
      <c r="G146" s="8">
        <v>61</v>
      </c>
      <c r="H146" s="8">
        <v>59.5</v>
      </c>
      <c r="I146" s="8">
        <v>58</v>
      </c>
      <c r="J146" s="8">
        <v>57</v>
      </c>
      <c r="K146" s="3">
        <v>59.2</v>
      </c>
      <c r="L146" s="12">
        <v>59</v>
      </c>
      <c r="M146" s="19">
        <v>54.8</v>
      </c>
    </row>
    <row r="147" spans="1:13" ht="18.600000000000001" customHeight="1" thickBot="1">
      <c r="A147" s="16" t="s">
        <v>13</v>
      </c>
      <c r="B147" s="24">
        <v>69.5</v>
      </c>
      <c r="C147" s="24">
        <v>67</v>
      </c>
      <c r="D147" s="24">
        <v>65</v>
      </c>
      <c r="E147" s="24">
        <v>63</v>
      </c>
      <c r="F147" s="24">
        <v>61</v>
      </c>
      <c r="G147" s="24">
        <v>59.5</v>
      </c>
      <c r="H147" s="24">
        <v>58</v>
      </c>
      <c r="I147" s="24">
        <v>57</v>
      </c>
      <c r="J147" s="24">
        <v>55.6</v>
      </c>
      <c r="K147" s="20">
        <v>56.5</v>
      </c>
      <c r="L147" s="30">
        <v>56</v>
      </c>
      <c r="M147" s="22">
        <v>52.3</v>
      </c>
    </row>
    <row r="148" spans="1:13" ht="18.600000000000001" customHeight="1" thickBot="1"/>
    <row r="149" spans="1:13" ht="18.600000000000001" customHeight="1">
      <c r="A149" s="113" t="s">
        <v>557</v>
      </c>
      <c r="B149" s="59" t="s">
        <v>26</v>
      </c>
      <c r="C149" s="114" t="s">
        <v>27</v>
      </c>
      <c r="D149" s="115" t="s">
        <v>28</v>
      </c>
      <c r="E149" s="116" t="s">
        <v>29</v>
      </c>
      <c r="F149" s="117" t="s">
        <v>30</v>
      </c>
      <c r="G149" s="93" t="s">
        <v>31</v>
      </c>
      <c r="H149" s="118" t="s">
        <v>32</v>
      </c>
      <c r="I149" s="119" t="s">
        <v>33</v>
      </c>
      <c r="J149" s="120" t="s">
        <v>34</v>
      </c>
      <c r="K149" s="59" t="s">
        <v>1</v>
      </c>
      <c r="L149" s="59" t="s">
        <v>25</v>
      </c>
      <c r="M149" s="92" t="s">
        <v>2</v>
      </c>
    </row>
    <row r="150" spans="1:13" ht="18.600000000000001" customHeight="1">
      <c r="A150" s="15" t="s">
        <v>3</v>
      </c>
      <c r="B150" s="8">
        <v>12.6</v>
      </c>
      <c r="C150" s="8">
        <v>12.2</v>
      </c>
      <c r="D150" s="8">
        <v>11.85</v>
      </c>
      <c r="E150" s="8">
        <v>11.5</v>
      </c>
      <c r="F150" s="8">
        <v>11.2</v>
      </c>
      <c r="G150" s="8">
        <v>10.9</v>
      </c>
      <c r="H150" s="8">
        <v>10.6</v>
      </c>
      <c r="I150" s="8">
        <v>10.3</v>
      </c>
      <c r="J150" s="8">
        <v>10</v>
      </c>
      <c r="K150" s="13"/>
      <c r="L150" s="13"/>
      <c r="M150" s="31"/>
    </row>
    <row r="151" spans="1:13" ht="18.600000000000001" customHeight="1">
      <c r="A151" s="306" t="s">
        <v>1046</v>
      </c>
      <c r="B151" s="300">
        <v>12.2</v>
      </c>
      <c r="C151" s="300">
        <v>11.85</v>
      </c>
      <c r="D151" s="300">
        <v>11.5</v>
      </c>
      <c r="E151" s="300">
        <v>11.2</v>
      </c>
      <c r="F151" s="300">
        <v>10.9</v>
      </c>
      <c r="G151" s="300">
        <v>10.6</v>
      </c>
      <c r="H151" s="300">
        <v>10.3</v>
      </c>
      <c r="I151" s="300">
        <v>10</v>
      </c>
      <c r="J151" s="300">
        <v>9.75</v>
      </c>
      <c r="K151" s="13"/>
      <c r="L151" s="13"/>
      <c r="M151" s="31"/>
    </row>
    <row r="152" spans="1:13" ht="18.600000000000001" customHeight="1">
      <c r="A152" s="15" t="s">
        <v>4</v>
      </c>
      <c r="B152" s="8">
        <v>11.85</v>
      </c>
      <c r="C152" s="8">
        <v>11.5</v>
      </c>
      <c r="D152" s="8">
        <v>11.2</v>
      </c>
      <c r="E152" s="8">
        <v>10.9</v>
      </c>
      <c r="F152" s="8">
        <v>10.6</v>
      </c>
      <c r="G152" s="8">
        <v>10.3</v>
      </c>
      <c r="H152" s="8">
        <v>10</v>
      </c>
      <c r="I152" s="8">
        <v>9.75</v>
      </c>
      <c r="J152" s="8">
        <v>9.5</v>
      </c>
      <c r="K152" s="13"/>
      <c r="L152" s="12">
        <v>10.5</v>
      </c>
      <c r="M152" s="31"/>
    </row>
    <row r="153" spans="1:13" ht="18.600000000000001" customHeight="1">
      <c r="A153" s="306" t="s">
        <v>1047</v>
      </c>
      <c r="B153" s="300">
        <v>11.5</v>
      </c>
      <c r="C153" s="300">
        <v>11.2</v>
      </c>
      <c r="D153" s="300">
        <v>10.9</v>
      </c>
      <c r="E153" s="300">
        <v>10.6</v>
      </c>
      <c r="F153" s="300">
        <v>10.3</v>
      </c>
      <c r="G153" s="300">
        <v>10</v>
      </c>
      <c r="H153" s="300">
        <v>9.75</v>
      </c>
      <c r="I153" s="300">
        <v>9.5</v>
      </c>
      <c r="J153" s="300">
        <v>9.25</v>
      </c>
      <c r="K153" s="13"/>
      <c r="L153" s="31"/>
      <c r="M153" s="31"/>
    </row>
    <row r="154" spans="1:13" ht="18.600000000000001" customHeight="1">
      <c r="A154" s="15" t="s">
        <v>52</v>
      </c>
      <c r="B154" s="8">
        <v>11.2</v>
      </c>
      <c r="C154" s="8">
        <v>10.9</v>
      </c>
      <c r="D154" s="8">
        <v>10.6</v>
      </c>
      <c r="E154" s="8">
        <v>10.3</v>
      </c>
      <c r="F154" s="8">
        <v>10</v>
      </c>
      <c r="G154" s="8">
        <v>9.75</v>
      </c>
      <c r="H154" s="8">
        <v>9.5</v>
      </c>
      <c r="I154" s="8">
        <v>9.25</v>
      </c>
      <c r="J154" s="8">
        <v>9.0500000000000007</v>
      </c>
      <c r="K154" s="13"/>
      <c r="L154" s="12">
        <v>10</v>
      </c>
      <c r="M154" s="31"/>
    </row>
    <row r="155" spans="1:13" ht="18.600000000000001" customHeight="1">
      <c r="A155" s="306" t="s">
        <v>1048</v>
      </c>
      <c r="B155" s="300">
        <v>10.9</v>
      </c>
      <c r="C155" s="300">
        <v>10.6</v>
      </c>
      <c r="D155" s="300">
        <v>10.3</v>
      </c>
      <c r="E155" s="300">
        <v>10</v>
      </c>
      <c r="F155" s="300">
        <v>9.75</v>
      </c>
      <c r="G155" s="300">
        <v>9.5</v>
      </c>
      <c r="H155" s="300">
        <v>9.25</v>
      </c>
      <c r="I155" s="300">
        <v>9.0500000000000007</v>
      </c>
      <c r="J155" s="300">
        <v>8.9</v>
      </c>
      <c r="K155" s="13"/>
      <c r="L155" s="31"/>
      <c r="M155" s="31"/>
    </row>
    <row r="156" spans="1:13" ht="18.600000000000001" customHeight="1">
      <c r="A156" s="15" t="s">
        <v>53</v>
      </c>
      <c r="B156" s="8">
        <v>10.9</v>
      </c>
      <c r="C156" s="8">
        <v>10.6</v>
      </c>
      <c r="D156" s="8">
        <v>10.3</v>
      </c>
      <c r="E156" s="8">
        <v>10</v>
      </c>
      <c r="F156" s="8">
        <v>9.75</v>
      </c>
      <c r="G156" s="8">
        <v>9.5</v>
      </c>
      <c r="H156" s="8">
        <v>9.25</v>
      </c>
      <c r="I156" s="8">
        <v>9.0500000000000007</v>
      </c>
      <c r="J156" s="8">
        <v>8.9</v>
      </c>
      <c r="K156" s="13"/>
      <c r="L156" s="12">
        <v>9.5</v>
      </c>
      <c r="M156" s="31"/>
    </row>
    <row r="157" spans="1:13" ht="18.600000000000001" customHeight="1" thickBot="1">
      <c r="A157" s="16" t="s">
        <v>7</v>
      </c>
      <c r="B157" s="24">
        <v>10.3</v>
      </c>
      <c r="C157" s="24">
        <v>10</v>
      </c>
      <c r="D157" s="24">
        <v>9.75</v>
      </c>
      <c r="E157" s="24">
        <v>9.5</v>
      </c>
      <c r="F157" s="24">
        <v>9.25</v>
      </c>
      <c r="G157" s="24">
        <v>9.0500000000000007</v>
      </c>
      <c r="H157" s="24">
        <v>8.9</v>
      </c>
      <c r="I157" s="24">
        <v>8.8000000000000007</v>
      </c>
      <c r="J157" s="24">
        <v>8.6999999999999993</v>
      </c>
      <c r="K157" s="34"/>
      <c r="L157" s="34"/>
      <c r="M157" s="35"/>
    </row>
    <row r="158" spans="1:13" ht="18.600000000000001" customHeight="1" thickBot="1"/>
    <row r="159" spans="1:13" ht="18.600000000000001" customHeight="1">
      <c r="A159" s="113" t="s">
        <v>558</v>
      </c>
      <c r="B159" s="59" t="s">
        <v>26</v>
      </c>
      <c r="C159" s="114" t="s">
        <v>27</v>
      </c>
      <c r="D159" s="115" t="s">
        <v>28</v>
      </c>
      <c r="E159" s="116" t="s">
        <v>29</v>
      </c>
      <c r="F159" s="117" t="s">
        <v>30</v>
      </c>
      <c r="G159" s="93" t="s">
        <v>31</v>
      </c>
      <c r="H159" s="118" t="s">
        <v>32</v>
      </c>
      <c r="I159" s="119" t="s">
        <v>33</v>
      </c>
      <c r="J159" s="120" t="s">
        <v>34</v>
      </c>
      <c r="K159" s="59" t="s">
        <v>1</v>
      </c>
      <c r="L159" s="59" t="s">
        <v>25</v>
      </c>
      <c r="M159" s="92" t="s">
        <v>2</v>
      </c>
    </row>
    <row r="160" spans="1:13" ht="18.600000000000001" customHeight="1">
      <c r="A160" s="15" t="s">
        <v>564</v>
      </c>
      <c r="B160" s="8">
        <v>14.2</v>
      </c>
      <c r="C160" s="8">
        <v>13.8</v>
      </c>
      <c r="D160" s="8">
        <v>13.5</v>
      </c>
      <c r="E160" s="8">
        <v>13.2</v>
      </c>
      <c r="F160" s="8">
        <v>12.9</v>
      </c>
      <c r="G160" s="8">
        <v>12.6</v>
      </c>
      <c r="H160" s="8">
        <v>12.2</v>
      </c>
      <c r="I160" s="8">
        <v>11.85</v>
      </c>
      <c r="J160" s="8">
        <v>11.5</v>
      </c>
      <c r="K160" s="13"/>
      <c r="L160" s="13"/>
      <c r="M160" s="31"/>
    </row>
    <row r="161" spans="1:14" ht="18.600000000000001" customHeight="1">
      <c r="A161" s="15" t="s">
        <v>563</v>
      </c>
      <c r="B161" s="8">
        <v>13.5</v>
      </c>
      <c r="C161" s="8">
        <v>13.2</v>
      </c>
      <c r="D161" s="8">
        <v>12.9</v>
      </c>
      <c r="E161" s="8">
        <v>12.6</v>
      </c>
      <c r="F161" s="8">
        <v>12.2</v>
      </c>
      <c r="G161" s="8">
        <v>11.85</v>
      </c>
      <c r="H161" s="8">
        <v>11.5</v>
      </c>
      <c r="I161" s="8">
        <v>11.2</v>
      </c>
      <c r="J161" s="8">
        <v>10.9</v>
      </c>
      <c r="K161" s="13"/>
      <c r="L161" s="13"/>
      <c r="M161" s="31"/>
    </row>
    <row r="162" spans="1:14" ht="18.600000000000001" customHeight="1">
      <c r="A162" s="15" t="s">
        <v>43</v>
      </c>
      <c r="B162" s="243">
        <v>17.2</v>
      </c>
      <c r="C162" s="25">
        <v>16.3</v>
      </c>
      <c r="D162" s="25">
        <v>15.5</v>
      </c>
      <c r="E162" s="243">
        <v>14.8</v>
      </c>
      <c r="F162" s="243">
        <v>14.2</v>
      </c>
      <c r="G162" s="243">
        <v>13.7</v>
      </c>
      <c r="H162" s="243">
        <v>13.3</v>
      </c>
      <c r="I162" s="243">
        <v>12.9</v>
      </c>
      <c r="J162" s="243">
        <v>12.6</v>
      </c>
      <c r="K162" s="250"/>
      <c r="L162" s="250"/>
      <c r="M162" s="251"/>
      <c r="N162" s="281" t="s">
        <v>586</v>
      </c>
    </row>
    <row r="163" spans="1:14" ht="18.600000000000001" customHeight="1">
      <c r="A163" s="402" t="s">
        <v>1072</v>
      </c>
      <c r="B163" s="353">
        <v>16.5</v>
      </c>
      <c r="C163" s="401">
        <v>15.6</v>
      </c>
      <c r="D163" s="401">
        <v>14.8</v>
      </c>
      <c r="E163" s="401">
        <v>14.1</v>
      </c>
      <c r="F163" s="401">
        <v>13.5</v>
      </c>
      <c r="G163" s="401">
        <v>13</v>
      </c>
      <c r="H163" s="401">
        <v>12.6</v>
      </c>
      <c r="I163" s="401">
        <v>12.3</v>
      </c>
      <c r="J163" s="401">
        <v>12</v>
      </c>
      <c r="K163" s="250"/>
      <c r="L163" s="250"/>
      <c r="M163" s="251"/>
      <c r="N163" s="281"/>
    </row>
    <row r="164" spans="1:14" ht="18.600000000000001" customHeight="1">
      <c r="A164" s="15" t="s">
        <v>44</v>
      </c>
      <c r="B164" s="243">
        <v>17.5</v>
      </c>
      <c r="C164" s="243">
        <v>16.600000000000001</v>
      </c>
      <c r="D164" s="243">
        <v>15.7</v>
      </c>
      <c r="E164" s="243">
        <v>14.9</v>
      </c>
      <c r="F164" s="243">
        <v>14.2</v>
      </c>
      <c r="G164" s="243">
        <v>13.6</v>
      </c>
      <c r="H164" s="243">
        <v>13.1</v>
      </c>
      <c r="I164" s="243">
        <v>12.7</v>
      </c>
      <c r="J164" s="243">
        <v>12.4</v>
      </c>
      <c r="K164" s="252">
        <v>12.1</v>
      </c>
      <c r="L164" s="247">
        <v>12</v>
      </c>
      <c r="M164" s="253">
        <v>11.25</v>
      </c>
      <c r="N164" s="281"/>
    </row>
    <row r="165" spans="1:14" ht="18.600000000000001" customHeight="1">
      <c r="A165" s="402" t="s">
        <v>1073</v>
      </c>
      <c r="B165" s="401">
        <v>17</v>
      </c>
      <c r="C165" s="401">
        <v>16</v>
      </c>
      <c r="D165" s="401">
        <v>15</v>
      </c>
      <c r="E165" s="401">
        <v>14.2</v>
      </c>
      <c r="F165" s="401">
        <v>13.5</v>
      </c>
      <c r="G165" s="401">
        <v>12.9</v>
      </c>
      <c r="H165" s="401">
        <v>12.4</v>
      </c>
      <c r="I165" s="401">
        <v>12</v>
      </c>
      <c r="J165" s="401">
        <v>11.7</v>
      </c>
      <c r="K165" s="250"/>
      <c r="L165" s="250"/>
      <c r="M165" s="251"/>
      <c r="N165" s="281"/>
    </row>
    <row r="166" spans="1:14" ht="18.600000000000001" customHeight="1">
      <c r="A166" s="15" t="s">
        <v>45</v>
      </c>
      <c r="B166" s="243">
        <v>23</v>
      </c>
      <c r="C166" s="243">
        <v>21</v>
      </c>
      <c r="D166" s="243">
        <v>19.5</v>
      </c>
      <c r="E166" s="243">
        <v>18.399999999999999</v>
      </c>
      <c r="F166" s="243">
        <v>17.399999999999999</v>
      </c>
      <c r="G166" s="243">
        <v>16.8</v>
      </c>
      <c r="H166" s="243">
        <v>16.3</v>
      </c>
      <c r="I166" s="243">
        <v>15.8</v>
      </c>
      <c r="J166" s="243">
        <v>15.4</v>
      </c>
      <c r="K166" s="252">
        <v>12.4</v>
      </c>
      <c r="L166" s="247">
        <v>12.4</v>
      </c>
      <c r="M166" s="253">
        <v>11.4</v>
      </c>
      <c r="N166" s="281"/>
    </row>
    <row r="167" spans="1:14" ht="18.600000000000001" customHeight="1">
      <c r="A167" s="402" t="s">
        <v>1074</v>
      </c>
      <c r="B167" s="353">
        <v>22</v>
      </c>
      <c r="C167" s="401">
        <v>20</v>
      </c>
      <c r="D167" s="401">
        <v>19</v>
      </c>
      <c r="E167" s="401">
        <v>18</v>
      </c>
      <c r="F167" s="401">
        <v>17</v>
      </c>
      <c r="G167" s="401">
        <v>16.5</v>
      </c>
      <c r="H167" s="401">
        <v>16</v>
      </c>
      <c r="I167" s="401">
        <v>15.5</v>
      </c>
      <c r="J167" s="401">
        <v>15</v>
      </c>
      <c r="K167" s="250"/>
      <c r="L167" s="250"/>
      <c r="M167" s="251"/>
      <c r="N167" s="281"/>
    </row>
    <row r="168" spans="1:14" ht="18.600000000000001" customHeight="1">
      <c r="A168" s="15" t="s">
        <v>57</v>
      </c>
      <c r="B168" s="243">
        <v>20</v>
      </c>
      <c r="C168" s="243">
        <v>19</v>
      </c>
      <c r="D168" s="243">
        <v>18</v>
      </c>
      <c r="E168" s="243">
        <v>17</v>
      </c>
      <c r="F168" s="243">
        <v>16.5</v>
      </c>
      <c r="G168" s="243">
        <v>16</v>
      </c>
      <c r="H168" s="243">
        <v>15.5</v>
      </c>
      <c r="I168" s="243">
        <v>15</v>
      </c>
      <c r="J168" s="243">
        <v>14.6</v>
      </c>
      <c r="K168" s="252">
        <v>16.5</v>
      </c>
      <c r="L168" s="247">
        <v>15</v>
      </c>
      <c r="M168" s="253">
        <v>14.1</v>
      </c>
      <c r="N168" s="281"/>
    </row>
    <row r="169" spans="1:14" ht="18.600000000000001" customHeight="1" thickBot="1">
      <c r="A169" s="16" t="s">
        <v>58</v>
      </c>
      <c r="B169" s="409">
        <v>20</v>
      </c>
      <c r="C169" s="409">
        <v>18</v>
      </c>
      <c r="D169" s="409">
        <v>17</v>
      </c>
      <c r="E169" s="409">
        <v>16.5</v>
      </c>
      <c r="F169" s="409">
        <v>16</v>
      </c>
      <c r="G169" s="409">
        <v>15.5</v>
      </c>
      <c r="H169" s="409">
        <v>15</v>
      </c>
      <c r="I169" s="409">
        <v>14.6</v>
      </c>
      <c r="J169" s="409">
        <v>14.3</v>
      </c>
      <c r="K169" s="252">
        <v>15.1</v>
      </c>
      <c r="L169" s="247">
        <v>15</v>
      </c>
      <c r="M169" s="253">
        <v>13.45</v>
      </c>
      <c r="N169" s="281"/>
    </row>
    <row r="170" spans="1:14" ht="18.600000000000001" customHeight="1" thickBot="1"/>
    <row r="171" spans="1:14" ht="18.600000000000001" customHeight="1">
      <c r="A171" s="113" t="s">
        <v>559</v>
      </c>
      <c r="B171" s="59" t="s">
        <v>26</v>
      </c>
      <c r="C171" s="114" t="s">
        <v>27</v>
      </c>
      <c r="D171" s="115" t="s">
        <v>28</v>
      </c>
      <c r="E171" s="116" t="s">
        <v>29</v>
      </c>
      <c r="F171" s="117" t="s">
        <v>30</v>
      </c>
      <c r="G171" s="93" t="s">
        <v>31</v>
      </c>
      <c r="H171" s="118" t="s">
        <v>32</v>
      </c>
      <c r="I171" s="119" t="s">
        <v>33</v>
      </c>
      <c r="J171" s="120" t="s">
        <v>34</v>
      </c>
      <c r="K171" s="59" t="s">
        <v>1</v>
      </c>
      <c r="L171" s="59" t="s">
        <v>25</v>
      </c>
      <c r="M171" s="92" t="s">
        <v>2</v>
      </c>
    </row>
    <row r="172" spans="1:14" ht="18.600000000000001" customHeight="1">
      <c r="A172" s="403" t="s">
        <v>1069</v>
      </c>
      <c r="B172" s="25">
        <v>45</v>
      </c>
      <c r="C172" s="25">
        <v>42.5</v>
      </c>
      <c r="D172" s="25">
        <v>40</v>
      </c>
      <c r="E172" s="25">
        <v>38</v>
      </c>
      <c r="F172" s="25">
        <v>36.5</v>
      </c>
      <c r="G172" s="25">
        <v>35</v>
      </c>
      <c r="H172" s="25">
        <v>33.5</v>
      </c>
      <c r="I172" s="25">
        <v>32.5</v>
      </c>
      <c r="J172" s="25">
        <v>31.5</v>
      </c>
      <c r="K172" s="250"/>
      <c r="L172" s="250"/>
      <c r="M172" s="251"/>
    </row>
    <row r="173" spans="1:14" ht="18.600000000000001" customHeight="1">
      <c r="A173" s="400" t="s">
        <v>1070</v>
      </c>
      <c r="B173" s="401">
        <v>60</v>
      </c>
      <c r="C173" s="401">
        <v>57.5</v>
      </c>
      <c r="D173" s="401">
        <v>55</v>
      </c>
      <c r="E173" s="401">
        <v>53.5</v>
      </c>
      <c r="F173" s="401">
        <v>52</v>
      </c>
      <c r="G173" s="401">
        <v>51</v>
      </c>
      <c r="H173" s="401">
        <v>50</v>
      </c>
      <c r="I173" s="401">
        <v>49</v>
      </c>
      <c r="J173" s="401">
        <v>48</v>
      </c>
      <c r="K173" s="250"/>
      <c r="L173" s="250"/>
      <c r="M173" s="251"/>
    </row>
    <row r="174" spans="1:14" ht="18.600000000000001" customHeight="1">
      <c r="A174" s="15" t="s">
        <v>48</v>
      </c>
      <c r="B174" s="8">
        <v>55</v>
      </c>
      <c r="C174" s="8">
        <v>53.5</v>
      </c>
      <c r="D174" s="8">
        <v>52</v>
      </c>
      <c r="E174" s="8">
        <v>51</v>
      </c>
      <c r="F174" s="8">
        <v>50</v>
      </c>
      <c r="G174" s="8">
        <v>49</v>
      </c>
      <c r="H174" s="8">
        <v>48</v>
      </c>
      <c r="I174" s="8">
        <v>47</v>
      </c>
      <c r="J174" s="8">
        <v>46</v>
      </c>
      <c r="K174" s="9">
        <v>49</v>
      </c>
      <c r="L174" s="12">
        <v>48</v>
      </c>
      <c r="M174" s="36">
        <v>44</v>
      </c>
    </row>
    <row r="175" spans="1:14" ht="18.600000000000001" customHeight="1">
      <c r="A175" s="306" t="s">
        <v>1071</v>
      </c>
      <c r="B175" s="401">
        <v>82.5</v>
      </c>
      <c r="C175" s="401">
        <v>80</v>
      </c>
      <c r="D175" s="401">
        <v>77.5</v>
      </c>
      <c r="E175" s="401">
        <v>75</v>
      </c>
      <c r="F175" s="401">
        <v>73</v>
      </c>
      <c r="G175" s="401">
        <v>71</v>
      </c>
      <c r="H175" s="401">
        <v>69</v>
      </c>
      <c r="I175" s="401">
        <v>67</v>
      </c>
      <c r="J175" s="401">
        <v>65</v>
      </c>
      <c r="K175" s="250"/>
      <c r="L175" s="250"/>
      <c r="M175" s="251"/>
    </row>
    <row r="176" spans="1:14" ht="18.600000000000001" customHeight="1">
      <c r="A176" s="15" t="s">
        <v>49</v>
      </c>
      <c r="B176" s="8">
        <v>82.5</v>
      </c>
      <c r="C176" s="8">
        <v>80</v>
      </c>
      <c r="D176" s="8">
        <v>77.5</v>
      </c>
      <c r="E176" s="8">
        <v>75</v>
      </c>
      <c r="F176" s="8">
        <v>73</v>
      </c>
      <c r="G176" s="8">
        <v>71</v>
      </c>
      <c r="H176" s="8">
        <v>69</v>
      </c>
      <c r="I176" s="8">
        <v>67</v>
      </c>
      <c r="J176" s="8">
        <v>65</v>
      </c>
      <c r="K176" s="9">
        <v>72</v>
      </c>
      <c r="L176" s="12">
        <v>66</v>
      </c>
      <c r="M176" s="36">
        <v>62</v>
      </c>
    </row>
    <row r="177" spans="1:13" ht="18.600000000000001" customHeight="1" thickBot="1">
      <c r="A177" s="16" t="s">
        <v>50</v>
      </c>
      <c r="B177" s="24">
        <v>77.5</v>
      </c>
      <c r="C177" s="24">
        <v>75</v>
      </c>
      <c r="D177" s="24">
        <v>73</v>
      </c>
      <c r="E177" s="24">
        <v>71</v>
      </c>
      <c r="F177" s="24">
        <v>69</v>
      </c>
      <c r="G177" s="24">
        <v>67</v>
      </c>
      <c r="H177" s="24">
        <v>65</v>
      </c>
      <c r="I177" s="24">
        <v>63.5</v>
      </c>
      <c r="J177" s="24">
        <v>62</v>
      </c>
      <c r="K177" s="37">
        <v>66</v>
      </c>
      <c r="L177" s="30">
        <v>63.5</v>
      </c>
      <c r="M177" s="40">
        <v>58</v>
      </c>
    </row>
    <row r="178" spans="1:13" ht="18.600000000000001" customHeight="1"/>
    <row r="179" spans="1:13" ht="18.600000000000001" customHeight="1"/>
    <row r="180" spans="1:13" ht="18.600000000000001" customHeight="1"/>
    <row r="181" spans="1:13" ht="18.600000000000001" customHeight="1"/>
    <row r="182" spans="1:13" ht="18.600000000000001" customHeight="1"/>
    <row r="183" spans="1:13" ht="18.600000000000001" customHeight="1"/>
    <row r="184" spans="1:13" ht="18.600000000000001" customHeight="1"/>
    <row r="185" spans="1:13" ht="18.600000000000001" customHeight="1"/>
    <row r="186" spans="1:13" ht="18.600000000000001" customHeight="1"/>
    <row r="187" spans="1:13" ht="18.600000000000001" customHeight="1"/>
    <row r="188" spans="1:13" ht="18.600000000000001" customHeight="1"/>
    <row r="189" spans="1:13" ht="18.600000000000001" customHeight="1"/>
    <row r="190" spans="1:13" ht="18.600000000000001" customHeight="1"/>
    <row r="191" spans="1:13" ht="18.600000000000001" customHeight="1"/>
    <row r="192" spans="1:13" ht="18.600000000000001" customHeight="1"/>
    <row r="193" ht="18.600000000000001" customHeight="1"/>
    <row r="194" ht="18.600000000000001" customHeight="1"/>
    <row r="195" ht="18.600000000000001" customHeight="1"/>
    <row r="196" ht="18.600000000000001" customHeight="1"/>
    <row r="197" ht="18.600000000000001" customHeight="1"/>
    <row r="198" ht="18.600000000000001" customHeight="1"/>
    <row r="199" ht="18.600000000000001" customHeight="1"/>
    <row r="200" ht="18.600000000000001" customHeight="1"/>
    <row r="201" ht="18.600000000000001" customHeight="1"/>
    <row r="202" ht="18.600000000000001" customHeight="1"/>
    <row r="203" ht="18.600000000000001" customHeight="1"/>
    <row r="204" ht="18.600000000000001" customHeight="1"/>
    <row r="205" ht="18.600000000000001" customHeight="1"/>
    <row r="206" ht="18.600000000000001" customHeight="1"/>
    <row r="207" ht="18.600000000000001" customHeight="1"/>
  </sheetData>
  <sheetProtection algorithmName="SHA-512" hashValue="EzezLqLL8xui2/0yYq9rFBN6a8ypyTl705llizLVVB2s4uUW9e9D9lhSYFz5WeOEswvEQ2BtpORN7jy5hn8R1w==" saltValue="0jtaP0vOXlDYbemN1scotg==" spinCount="100000" sheet="1" objects="1" scenarios="1"/>
  <mergeCells count="2">
    <mergeCell ref="N162:N169"/>
    <mergeCell ref="N74:N81"/>
  </mergeCells>
  <pageMargins left="0.23622047244094491" right="0.23622047244094491" top="0.74803149606299213" bottom="0.74803149606299213" header="0.31496062992125984" footer="0.31496062992125984"/>
  <pageSetup scale="8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A31645-B281-4460-B678-B49D5ACC1492}">
  <dimension ref="A1:T196"/>
  <sheetViews>
    <sheetView topLeftCell="A169" zoomScale="80" zoomScaleNormal="80" workbookViewId="0">
      <selection activeCell="A185" sqref="A185"/>
    </sheetView>
  </sheetViews>
  <sheetFormatPr defaultRowHeight="14.4"/>
  <cols>
    <col min="1" max="1" width="29.109375" customWidth="1"/>
    <col min="4" max="4" width="9.5546875" bestFit="1" customWidth="1"/>
    <col min="11" max="11" width="8.88671875" customWidth="1"/>
    <col min="13" max="13" width="8.88671875" customWidth="1"/>
  </cols>
  <sheetData>
    <row r="1" spans="1:20" ht="15" thickBot="1"/>
    <row r="2" spans="1:20">
      <c r="A2" s="113" t="s">
        <v>37</v>
      </c>
      <c r="B2" s="59" t="s">
        <v>26</v>
      </c>
      <c r="C2" s="114" t="s">
        <v>27</v>
      </c>
      <c r="D2" s="115" t="s">
        <v>28</v>
      </c>
      <c r="E2" s="116" t="s">
        <v>29</v>
      </c>
      <c r="F2" s="117" t="s">
        <v>30</v>
      </c>
      <c r="G2" s="93" t="s">
        <v>31</v>
      </c>
      <c r="H2" s="118" t="s">
        <v>32</v>
      </c>
      <c r="I2" s="119" t="s">
        <v>33</v>
      </c>
      <c r="J2" s="120" t="s">
        <v>34</v>
      </c>
      <c r="K2" s="59" t="s">
        <v>1</v>
      </c>
      <c r="L2" s="59" t="s">
        <v>25</v>
      </c>
      <c r="M2" s="92" t="s">
        <v>2</v>
      </c>
    </row>
    <row r="3" spans="1:20" ht="15" thickBot="1">
      <c r="A3" s="16" t="s">
        <v>554</v>
      </c>
      <c r="B3" s="65">
        <v>1.736111111111111E-3</v>
      </c>
      <c r="C3" s="65">
        <v>1.5625000000000001E-3</v>
      </c>
      <c r="D3" s="102">
        <v>1.3888888888888889E-3</v>
      </c>
      <c r="E3" s="102">
        <v>1.2731481481481483E-3</v>
      </c>
      <c r="F3" s="102">
        <v>1.1574074074074073E-3</v>
      </c>
      <c r="G3" s="102">
        <v>1.0995370370370371E-3</v>
      </c>
      <c r="H3" s="102">
        <v>1.0416666666666667E-3</v>
      </c>
      <c r="I3" s="102">
        <v>9.8379629629629642E-4</v>
      </c>
      <c r="J3" s="241">
        <v>9.2592592592592585E-4</v>
      </c>
      <c r="K3" s="33"/>
      <c r="L3" s="33"/>
      <c r="M3" s="47"/>
    </row>
    <row r="4" spans="1:20" ht="15" thickBot="1">
      <c r="A4" s="16" t="s">
        <v>555</v>
      </c>
      <c r="B4" s="102">
        <v>1.3888888888888889E-3</v>
      </c>
      <c r="C4" s="102">
        <v>1.2731481481481483E-3</v>
      </c>
      <c r="D4" s="102">
        <v>1.1574074074074073E-3</v>
      </c>
      <c r="E4" s="102">
        <v>1.0995370370370371E-3</v>
      </c>
      <c r="F4" s="102">
        <v>1.0416666666666667E-3</v>
      </c>
      <c r="G4" s="102">
        <v>9.8379629629629642E-4</v>
      </c>
      <c r="H4" s="241">
        <v>9.2592592592592585E-4</v>
      </c>
      <c r="I4" s="241">
        <v>8.6805555555555551E-4</v>
      </c>
      <c r="J4" s="241">
        <v>8.1018518518518516E-4</v>
      </c>
      <c r="K4" s="33"/>
      <c r="L4" s="33"/>
      <c r="M4" s="47"/>
    </row>
    <row r="5" spans="1:20" ht="15" thickBot="1"/>
    <row r="6" spans="1:20">
      <c r="A6" s="113" t="s">
        <v>62</v>
      </c>
      <c r="B6" s="59" t="s">
        <v>26</v>
      </c>
      <c r="C6" s="114" t="s">
        <v>27</v>
      </c>
      <c r="D6" s="115" t="s">
        <v>28</v>
      </c>
      <c r="E6" s="116" t="s">
        <v>29</v>
      </c>
      <c r="F6" s="117" t="s">
        <v>30</v>
      </c>
      <c r="G6" s="93" t="s">
        <v>31</v>
      </c>
      <c r="H6" s="118" t="s">
        <v>32</v>
      </c>
      <c r="I6" s="119" t="s">
        <v>33</v>
      </c>
      <c r="J6" s="120" t="s">
        <v>34</v>
      </c>
      <c r="K6" s="59" t="s">
        <v>1</v>
      </c>
      <c r="L6" s="59" t="s">
        <v>25</v>
      </c>
      <c r="M6" s="92" t="s">
        <v>2</v>
      </c>
    </row>
    <row r="7" spans="1:20" ht="15" thickBot="1">
      <c r="A7" s="16" t="s">
        <v>555</v>
      </c>
      <c r="B7" s="65">
        <v>1.736111111111111E-3</v>
      </c>
      <c r="C7" s="65">
        <v>1.6203703703703703E-3</v>
      </c>
      <c r="D7" s="102">
        <v>1.5046296296296294E-3</v>
      </c>
      <c r="E7" s="102">
        <v>1.4467592592592594E-3</v>
      </c>
      <c r="F7" s="102">
        <v>1.3888888888888889E-3</v>
      </c>
      <c r="G7" s="102">
        <v>1.3310185185185185E-3</v>
      </c>
      <c r="H7" s="102">
        <v>1.2962962962962963E-3</v>
      </c>
      <c r="I7" s="102">
        <v>1.261574074074074E-3</v>
      </c>
      <c r="J7" s="102">
        <v>1.2268518518518518E-3</v>
      </c>
      <c r="K7" s="33"/>
      <c r="L7" s="33"/>
      <c r="M7" s="47"/>
    </row>
    <row r="8" spans="1:20" ht="15" thickBot="1">
      <c r="A8" s="16" t="s">
        <v>3</v>
      </c>
      <c r="B8" s="140">
        <v>1.5046296296296294E-3</v>
      </c>
      <c r="C8" s="140">
        <v>1.4467592592592594E-3</v>
      </c>
      <c r="D8" s="140">
        <v>1.3888888888888889E-3</v>
      </c>
      <c r="E8" s="140">
        <v>1.3310185185185185E-3</v>
      </c>
      <c r="F8" s="140">
        <v>1.2962962962962963E-3</v>
      </c>
      <c r="G8" s="140">
        <v>1.261574074074074E-3</v>
      </c>
      <c r="H8" s="140">
        <v>1.2268518518518518E-3</v>
      </c>
      <c r="I8" s="140">
        <v>1.1921296296296296E-3</v>
      </c>
      <c r="J8" s="140">
        <v>1.1574074074074073E-3</v>
      </c>
      <c r="K8" s="33"/>
      <c r="L8" s="33"/>
      <c r="M8" s="47"/>
    </row>
    <row r="9" spans="1:20" ht="15" thickBot="1">
      <c r="A9" s="362" t="s">
        <v>1046</v>
      </c>
      <c r="B9" s="363">
        <v>1.3888888888888889E-3</v>
      </c>
      <c r="C9" s="363">
        <v>1.3310185185185185E-3</v>
      </c>
      <c r="D9" s="363">
        <v>1.2962962962962963E-3</v>
      </c>
      <c r="E9" s="363">
        <v>1.261574074074074E-3</v>
      </c>
      <c r="F9" s="363">
        <v>1.2268518518518518E-3</v>
      </c>
      <c r="G9" s="363">
        <v>1.1921296296296296E-3</v>
      </c>
      <c r="H9" s="363">
        <v>1.1574074074074073E-3</v>
      </c>
      <c r="I9" s="364">
        <v>1.1226851851851851E-3</v>
      </c>
      <c r="J9" s="365">
        <v>1.0995370370370371E-3</v>
      </c>
      <c r="K9" s="33"/>
      <c r="L9" s="33"/>
      <c r="M9" s="47"/>
    </row>
    <row r="10" spans="1:20" ht="15" thickBot="1">
      <c r="L10" s="7"/>
    </row>
    <row r="11" spans="1:20">
      <c r="A11" s="113" t="s">
        <v>63</v>
      </c>
      <c r="B11" s="59" t="s">
        <v>26</v>
      </c>
      <c r="C11" s="114" t="s">
        <v>27</v>
      </c>
      <c r="D11" s="115" t="s">
        <v>28</v>
      </c>
      <c r="E11" s="116" t="s">
        <v>29</v>
      </c>
      <c r="F11" s="117" t="s">
        <v>30</v>
      </c>
      <c r="G11" s="93" t="s">
        <v>31</v>
      </c>
      <c r="H11" s="118" t="s">
        <v>32</v>
      </c>
      <c r="I11" s="119" t="s">
        <v>33</v>
      </c>
      <c r="J11" s="120" t="s">
        <v>34</v>
      </c>
      <c r="K11" s="59" t="s">
        <v>1</v>
      </c>
      <c r="L11" s="59" t="s">
        <v>25</v>
      </c>
      <c r="M11" s="92" t="s">
        <v>2</v>
      </c>
      <c r="P11" s="1"/>
      <c r="Q11" s="7"/>
      <c r="R11" s="54"/>
      <c r="S11" s="54"/>
      <c r="T11" s="68"/>
    </row>
    <row r="12" spans="1:20">
      <c r="A12" s="15" t="s">
        <v>3</v>
      </c>
      <c r="B12" s="78">
        <v>1.9675925925925928E-3</v>
      </c>
      <c r="C12" s="78">
        <v>1.9097222222222222E-3</v>
      </c>
      <c r="D12" s="78">
        <v>1.8518518518518517E-3</v>
      </c>
      <c r="E12" s="78">
        <v>1.7939814814814815E-3</v>
      </c>
      <c r="F12" s="78">
        <v>1.736111111111111E-3</v>
      </c>
      <c r="G12" s="78">
        <v>1.6782407407407406E-3</v>
      </c>
      <c r="H12" s="78">
        <v>1.6319444444444445E-3</v>
      </c>
      <c r="I12" s="78">
        <v>1.5972222222222221E-3</v>
      </c>
      <c r="J12" s="78">
        <v>1.5624999999999999E-3</v>
      </c>
      <c r="K12" s="11"/>
      <c r="L12" s="11"/>
      <c r="M12" s="32"/>
      <c r="P12" s="1"/>
      <c r="Q12" s="68"/>
      <c r="R12" s="69"/>
      <c r="S12" s="69"/>
      <c r="T12" s="68"/>
    </row>
    <row r="13" spans="1:20">
      <c r="A13" s="306" t="s">
        <v>1046</v>
      </c>
      <c r="B13" s="366">
        <f t="shared" ref="B13:J13" si="0">SUM(B12+B14)/2</f>
        <v>1.8518518518518519E-3</v>
      </c>
      <c r="C13" s="366">
        <f t="shared" si="0"/>
        <v>1.7939814814814815E-3</v>
      </c>
      <c r="D13" s="366">
        <f t="shared" si="0"/>
        <v>1.7418981481481482E-3</v>
      </c>
      <c r="E13" s="366">
        <f t="shared" si="0"/>
        <v>1.6956018518518518E-3</v>
      </c>
      <c r="F13" s="366">
        <f t="shared" si="0"/>
        <v>1.6493055555555553E-3</v>
      </c>
      <c r="G13" s="366">
        <f t="shared" si="0"/>
        <v>1.6030092592592593E-3</v>
      </c>
      <c r="H13" s="366">
        <f t="shared" si="0"/>
        <v>1.5625000000000001E-3</v>
      </c>
      <c r="I13" s="366">
        <f t="shared" si="0"/>
        <v>1.5335648148148149E-3</v>
      </c>
      <c r="J13" s="367">
        <f t="shared" si="0"/>
        <v>1.5046296296296296E-3</v>
      </c>
      <c r="K13" s="11"/>
      <c r="L13" s="11"/>
      <c r="M13" s="32"/>
      <c r="P13" s="1"/>
      <c r="Q13" s="68"/>
      <c r="R13" s="69"/>
      <c r="S13" s="69"/>
      <c r="T13" s="68"/>
    </row>
    <row r="14" spans="1:20">
      <c r="A14" s="15" t="s">
        <v>4</v>
      </c>
      <c r="B14" s="78">
        <v>1.736111111111111E-3</v>
      </c>
      <c r="C14" s="78">
        <v>1.6782407407407406E-3</v>
      </c>
      <c r="D14" s="78">
        <v>1.6319444444444445E-3</v>
      </c>
      <c r="E14" s="78">
        <v>1.5972222222222221E-3</v>
      </c>
      <c r="F14" s="65">
        <v>1.5624999999999999E-3</v>
      </c>
      <c r="G14" s="65">
        <v>1.5277777777777779E-3</v>
      </c>
      <c r="H14" s="65">
        <v>1.4930555555555556E-3</v>
      </c>
      <c r="I14" s="65">
        <v>1.4699074074074074E-3</v>
      </c>
      <c r="J14" s="65">
        <v>1.4467592592592594E-3</v>
      </c>
      <c r="K14" s="63">
        <v>1.478587962962963E-3</v>
      </c>
      <c r="L14" s="60">
        <v>1.4814814814814814E-3</v>
      </c>
      <c r="M14" s="71">
        <v>1.3888888888888889E-3</v>
      </c>
      <c r="P14" s="1"/>
      <c r="Q14" s="68"/>
      <c r="R14" s="69"/>
      <c r="S14" s="69"/>
      <c r="T14" s="68"/>
    </row>
    <row r="15" spans="1:20">
      <c r="A15" s="306" t="s">
        <v>1047</v>
      </c>
      <c r="B15" s="366">
        <f t="shared" ref="B15:J15" si="1">SUM(B14+B16)/2</f>
        <v>1.6666666666666666E-3</v>
      </c>
      <c r="C15" s="366">
        <f t="shared" si="1"/>
        <v>1.6203703703703701E-3</v>
      </c>
      <c r="D15" s="366">
        <f t="shared" si="1"/>
        <v>1.5798611111111113E-3</v>
      </c>
      <c r="E15" s="366">
        <f t="shared" si="1"/>
        <v>1.5451388888888889E-3</v>
      </c>
      <c r="F15" s="366">
        <f t="shared" si="1"/>
        <v>1.5162037037037036E-3</v>
      </c>
      <c r="G15" s="366">
        <f t="shared" si="1"/>
        <v>1.4872685185185186E-3</v>
      </c>
      <c r="H15" s="366">
        <f t="shared" si="1"/>
        <v>1.4583333333333332E-3</v>
      </c>
      <c r="I15" s="366">
        <f t="shared" si="1"/>
        <v>1.4351851851851852E-3</v>
      </c>
      <c r="J15" s="367">
        <f t="shared" si="1"/>
        <v>1.4120370370370372E-3</v>
      </c>
      <c r="K15" s="63"/>
      <c r="L15" s="60"/>
      <c r="M15" s="71"/>
      <c r="P15" s="1"/>
      <c r="Q15" s="68"/>
      <c r="R15" s="69"/>
      <c r="S15" s="69"/>
      <c r="T15" s="68"/>
    </row>
    <row r="16" spans="1:20">
      <c r="A16" s="15" t="s">
        <v>5</v>
      </c>
      <c r="B16" s="78">
        <v>1.5972222222222221E-3</v>
      </c>
      <c r="C16" s="65">
        <v>1.5624999999999999E-3</v>
      </c>
      <c r="D16" s="65">
        <v>1.5277777777777779E-3</v>
      </c>
      <c r="E16" s="65">
        <v>1.4930555555555556E-3</v>
      </c>
      <c r="F16" s="65">
        <v>1.4699074074074074E-3</v>
      </c>
      <c r="G16" s="65">
        <v>1.4467592592592594E-3</v>
      </c>
      <c r="H16" s="65">
        <v>1.423611111111111E-3</v>
      </c>
      <c r="I16" s="66">
        <v>1.4004629629629629E-3</v>
      </c>
      <c r="J16" s="66">
        <v>1.3773148148148147E-3</v>
      </c>
      <c r="K16" s="63">
        <v>1.3796296296296297E-3</v>
      </c>
      <c r="L16" s="60">
        <v>1.3888888888888889E-3</v>
      </c>
      <c r="M16" s="71">
        <v>1.3194444444444443E-3</v>
      </c>
      <c r="P16" s="1"/>
      <c r="Q16" s="68"/>
      <c r="R16" s="70"/>
      <c r="S16" s="69"/>
      <c r="T16" s="68"/>
    </row>
    <row r="17" spans="1:20">
      <c r="A17" s="306" t="s">
        <v>1048</v>
      </c>
      <c r="B17" s="366">
        <f t="shared" ref="B17:J17" si="2">SUM(B16+B18)/2</f>
        <v>1.5625000000000001E-3</v>
      </c>
      <c r="C17" s="366">
        <f t="shared" si="2"/>
        <v>1.5277777777777776E-3</v>
      </c>
      <c r="D17" s="366">
        <f t="shared" si="2"/>
        <v>1.4988425925925926E-3</v>
      </c>
      <c r="E17" s="366">
        <f t="shared" si="2"/>
        <v>1.4699074074074076E-3</v>
      </c>
      <c r="F17" s="366">
        <f t="shared" si="2"/>
        <v>1.4467592592592592E-3</v>
      </c>
      <c r="G17" s="366">
        <f t="shared" si="2"/>
        <v>1.4236111111111112E-3</v>
      </c>
      <c r="H17" s="366">
        <f t="shared" si="2"/>
        <v>1.4004629629629627E-3</v>
      </c>
      <c r="I17" s="366">
        <f t="shared" si="2"/>
        <v>1.3773148148148147E-3</v>
      </c>
      <c r="J17" s="367">
        <f t="shared" si="2"/>
        <v>1.3541666666666667E-3</v>
      </c>
      <c r="K17" s="63"/>
      <c r="L17" s="60"/>
      <c r="M17" s="71"/>
      <c r="P17" s="1"/>
      <c r="Q17" s="68"/>
      <c r="R17" s="70"/>
      <c r="S17" s="69"/>
      <c r="T17" s="68"/>
    </row>
    <row r="18" spans="1:20">
      <c r="A18" s="15" t="s">
        <v>6</v>
      </c>
      <c r="B18" s="65">
        <v>1.5277777777777779E-3</v>
      </c>
      <c r="C18" s="65">
        <v>1.4930555555555556E-3</v>
      </c>
      <c r="D18" s="65">
        <v>1.4699074074074074E-3</v>
      </c>
      <c r="E18" s="65">
        <v>1.4467592592592594E-3</v>
      </c>
      <c r="F18" s="65">
        <v>1.423611111111111E-3</v>
      </c>
      <c r="G18" s="66">
        <v>1.4004629629629629E-3</v>
      </c>
      <c r="H18" s="66">
        <v>1.3773148148148147E-3</v>
      </c>
      <c r="I18" s="67">
        <v>1.3541666666666667E-3</v>
      </c>
      <c r="J18" s="65">
        <v>1.3310185185185185E-3</v>
      </c>
      <c r="K18" s="63">
        <v>1.3425925925925925E-3</v>
      </c>
      <c r="L18" s="61">
        <v>1.3425925925925925E-3</v>
      </c>
      <c r="M18" s="71">
        <v>1.2731481481481483E-3</v>
      </c>
      <c r="P18" s="1"/>
      <c r="Q18" s="68"/>
      <c r="R18" s="69"/>
      <c r="S18" s="69"/>
      <c r="T18" s="68"/>
    </row>
    <row r="19" spans="1:20" ht="15" thickBot="1">
      <c r="A19" s="16" t="s">
        <v>7</v>
      </c>
      <c r="B19" s="102">
        <v>1.4699074074074074E-3</v>
      </c>
      <c r="C19" s="102">
        <v>1.4467592592592594E-3</v>
      </c>
      <c r="D19" s="102">
        <v>1.423611111111111E-3</v>
      </c>
      <c r="E19" s="72">
        <v>1.4004629629629629E-3</v>
      </c>
      <c r="F19" s="72">
        <v>1.3773148148148147E-3</v>
      </c>
      <c r="G19" s="73">
        <v>1.3541666666666667E-3</v>
      </c>
      <c r="H19" s="102">
        <v>1.3310185185185185E-3</v>
      </c>
      <c r="I19" s="102">
        <v>1.3136574074074075E-3</v>
      </c>
      <c r="J19" s="102">
        <v>1.2962962962962963E-3</v>
      </c>
      <c r="K19" s="74">
        <v>1.2928240740740741E-3</v>
      </c>
      <c r="L19" s="75">
        <v>1.2962962962962963E-3</v>
      </c>
      <c r="M19" s="76">
        <v>1.2384259259259258E-3</v>
      </c>
    </row>
    <row r="20" spans="1:20" ht="15" thickBot="1"/>
    <row r="21" spans="1:20">
      <c r="A21" s="113" t="s">
        <v>64</v>
      </c>
      <c r="B21" s="59" t="s">
        <v>26</v>
      </c>
      <c r="C21" s="114" t="s">
        <v>27</v>
      </c>
      <c r="D21" s="115" t="s">
        <v>28</v>
      </c>
      <c r="E21" s="116" t="s">
        <v>29</v>
      </c>
      <c r="F21" s="117" t="s">
        <v>30</v>
      </c>
      <c r="G21" s="93" t="s">
        <v>31</v>
      </c>
      <c r="H21" s="118" t="s">
        <v>32</v>
      </c>
      <c r="I21" s="119" t="s">
        <v>33</v>
      </c>
      <c r="J21" s="120" t="s">
        <v>34</v>
      </c>
      <c r="K21" s="59" t="s">
        <v>1</v>
      </c>
      <c r="L21" s="59" t="s">
        <v>25</v>
      </c>
      <c r="M21" s="92" t="s">
        <v>2</v>
      </c>
    </row>
    <row r="22" spans="1:20" ht="15" thickBot="1">
      <c r="A22" s="16" t="s">
        <v>3</v>
      </c>
      <c r="B22" s="102">
        <v>3.3564814814814811E-3</v>
      </c>
      <c r="C22" s="102">
        <v>3.2407407407407406E-3</v>
      </c>
      <c r="D22" s="102">
        <v>3.1249999999999997E-3</v>
      </c>
      <c r="E22" s="102">
        <v>3.0092592592592588E-3</v>
      </c>
      <c r="F22" s="102">
        <v>2.8935185185185188E-3</v>
      </c>
      <c r="G22" s="102">
        <v>2.8124999999999995E-3</v>
      </c>
      <c r="H22" s="102">
        <v>2.7314814814814819E-3</v>
      </c>
      <c r="I22" s="102">
        <v>2.673611111111111E-3</v>
      </c>
      <c r="J22" s="102">
        <v>2.627314814814815E-3</v>
      </c>
      <c r="K22" s="327"/>
      <c r="L22" s="327"/>
      <c r="M22" s="328"/>
    </row>
    <row r="23" spans="1:20" ht="15" thickBot="1">
      <c r="A23" s="368" t="s">
        <v>1046</v>
      </c>
      <c r="B23" s="363">
        <v>3.2407407407407406E-3</v>
      </c>
      <c r="C23" s="363">
        <v>3.1249999999999997E-3</v>
      </c>
      <c r="D23" s="363">
        <v>3.0092592592592588E-3</v>
      </c>
      <c r="E23" s="363">
        <v>2.8935185185185188E-3</v>
      </c>
      <c r="F23" s="363">
        <v>2.8124999999999995E-3</v>
      </c>
      <c r="G23" s="363">
        <v>2.7314814814814819E-3</v>
      </c>
      <c r="H23" s="363">
        <v>2.673611111111111E-3</v>
      </c>
      <c r="I23" s="363">
        <v>2.627314814814815E-3</v>
      </c>
      <c r="J23" s="369">
        <v>2.5810185185185185E-3</v>
      </c>
      <c r="K23" s="33"/>
      <c r="L23" s="33"/>
      <c r="M23" s="47"/>
    </row>
    <row r="24" spans="1:20" ht="15" thickBot="1"/>
    <row r="25" spans="1:20">
      <c r="A25" s="113" t="s">
        <v>65</v>
      </c>
      <c r="B25" s="59" t="s">
        <v>26</v>
      </c>
      <c r="C25" s="114" t="s">
        <v>27</v>
      </c>
      <c r="D25" s="115" t="s">
        <v>28</v>
      </c>
      <c r="E25" s="116" t="s">
        <v>29</v>
      </c>
      <c r="F25" s="117" t="s">
        <v>30</v>
      </c>
      <c r="G25" s="93" t="s">
        <v>31</v>
      </c>
      <c r="H25" s="118" t="s">
        <v>32</v>
      </c>
      <c r="I25" s="119" t="s">
        <v>33</v>
      </c>
      <c r="J25" s="120" t="s">
        <v>34</v>
      </c>
      <c r="K25" s="59" t="s">
        <v>1</v>
      </c>
      <c r="L25" s="59" t="s">
        <v>25</v>
      </c>
      <c r="M25" s="92" t="s">
        <v>2</v>
      </c>
    </row>
    <row r="26" spans="1:20">
      <c r="A26" s="15" t="s">
        <v>3</v>
      </c>
      <c r="B26" s="78">
        <v>4.1666666666666666E-3</v>
      </c>
      <c r="C26" s="78">
        <v>3.9351851851851857E-3</v>
      </c>
      <c r="D26" s="78">
        <v>3.8194444444444443E-3</v>
      </c>
      <c r="E26" s="78">
        <v>3.7037037037037034E-3</v>
      </c>
      <c r="F26" s="78">
        <v>3.5879629629629629E-3</v>
      </c>
      <c r="G26" s="78">
        <v>3.472222222222222E-3</v>
      </c>
      <c r="H26" s="78">
        <v>3.3564814814814811E-3</v>
      </c>
      <c r="I26" s="78">
        <v>3.2407407407407406E-3</v>
      </c>
      <c r="J26" s="78">
        <v>3.1249999999999997E-3</v>
      </c>
      <c r="K26" s="144"/>
      <c r="L26" s="145"/>
      <c r="M26" s="146"/>
      <c r="O26" s="80"/>
      <c r="P26" s="69"/>
      <c r="Q26" s="81"/>
    </row>
    <row r="27" spans="1:20">
      <c r="A27" s="306" t="s">
        <v>1046</v>
      </c>
      <c r="B27" s="366">
        <f t="shared" ref="B27:J27" si="3">SUM(B26+B28)/2</f>
        <v>3.9930555555555552E-3</v>
      </c>
      <c r="C27" s="366">
        <f t="shared" si="3"/>
        <v>3.8194444444444448E-3</v>
      </c>
      <c r="D27" s="366">
        <f t="shared" si="3"/>
        <v>3.7037037037037038E-3</v>
      </c>
      <c r="E27" s="366">
        <f t="shared" si="3"/>
        <v>3.5879629629629629E-3</v>
      </c>
      <c r="F27" s="366">
        <f t="shared" si="3"/>
        <v>3.472222222222222E-3</v>
      </c>
      <c r="G27" s="366">
        <f t="shared" si="3"/>
        <v>3.3564814814814811E-3</v>
      </c>
      <c r="H27" s="366">
        <f t="shared" si="3"/>
        <v>3.2407407407407402E-3</v>
      </c>
      <c r="I27" s="366">
        <f t="shared" si="3"/>
        <v>3.153935185185185E-3</v>
      </c>
      <c r="J27" s="367">
        <f t="shared" si="3"/>
        <v>3.0671296296296293E-3</v>
      </c>
      <c r="K27" s="144"/>
      <c r="L27" s="145"/>
      <c r="M27" s="146"/>
      <c r="O27" s="80"/>
      <c r="P27" s="69"/>
      <c r="Q27" s="81"/>
    </row>
    <row r="28" spans="1:20">
      <c r="A28" s="15" t="s">
        <v>68</v>
      </c>
      <c r="B28" s="78">
        <v>3.8194444444444443E-3</v>
      </c>
      <c r="C28" s="78">
        <v>3.7037037037037034E-3</v>
      </c>
      <c r="D28" s="78">
        <v>3.5879629629629629E-3</v>
      </c>
      <c r="E28" s="78">
        <v>3.472222222222222E-3</v>
      </c>
      <c r="F28" s="78">
        <v>3.3564814814814811E-3</v>
      </c>
      <c r="G28" s="78">
        <v>3.2407407407407406E-3</v>
      </c>
      <c r="H28" s="78">
        <v>3.1249999999999997E-3</v>
      </c>
      <c r="I28" s="78">
        <v>3.0671296296296297E-3</v>
      </c>
      <c r="J28" s="66">
        <v>3.0092592592592588E-3</v>
      </c>
      <c r="K28" s="64">
        <v>3.0671296296296297E-3</v>
      </c>
      <c r="L28" s="60">
        <v>3.1249999999999997E-3</v>
      </c>
      <c r="M28" s="82">
        <v>2.9166666666666668E-3</v>
      </c>
      <c r="O28" s="80"/>
      <c r="P28" s="69"/>
      <c r="Q28" s="81"/>
    </row>
    <row r="29" spans="1:20">
      <c r="A29" s="306" t="s">
        <v>1047</v>
      </c>
      <c r="B29" s="366">
        <f t="shared" ref="B29:J29" si="4">SUM(B28+B30)/2</f>
        <v>3.6458333333333334E-3</v>
      </c>
      <c r="C29" s="366">
        <f t="shared" si="4"/>
        <v>3.5300925925925925E-3</v>
      </c>
      <c r="D29" s="366">
        <f t="shared" si="4"/>
        <v>3.4143518518518516E-3</v>
      </c>
      <c r="E29" s="366">
        <f t="shared" si="4"/>
        <v>3.2986111111111107E-3</v>
      </c>
      <c r="F29" s="366">
        <f t="shared" si="4"/>
        <v>3.2118055555555554E-3</v>
      </c>
      <c r="G29" s="366">
        <f t="shared" si="4"/>
        <v>3.1249999999999997E-3</v>
      </c>
      <c r="H29" s="366">
        <f t="shared" si="4"/>
        <v>3.0381944444444441E-3</v>
      </c>
      <c r="I29" s="366">
        <f t="shared" si="4"/>
        <v>2.9803240740740745E-3</v>
      </c>
      <c r="J29" s="367">
        <f t="shared" si="4"/>
        <v>2.9224537037037032E-3</v>
      </c>
      <c r="K29" s="64"/>
      <c r="L29" s="60"/>
      <c r="M29" s="82"/>
      <c r="O29" s="80"/>
      <c r="P29" s="69"/>
      <c r="Q29" s="81"/>
    </row>
    <row r="30" spans="1:20">
      <c r="A30" s="15" t="s">
        <v>52</v>
      </c>
      <c r="B30" s="78">
        <v>3.472222222222222E-3</v>
      </c>
      <c r="C30" s="78">
        <v>3.3564814814814811E-3</v>
      </c>
      <c r="D30" s="78">
        <v>3.2407407407407406E-3</v>
      </c>
      <c r="E30" s="78">
        <v>3.1249999999999997E-3</v>
      </c>
      <c r="F30" s="78">
        <v>3.0671296296296297E-3</v>
      </c>
      <c r="G30" s="66">
        <v>3.0092592592592588E-3</v>
      </c>
      <c r="H30" s="66">
        <v>2.9513888888888888E-3</v>
      </c>
      <c r="I30" s="66">
        <v>2.8935185185185188E-3</v>
      </c>
      <c r="J30" s="66">
        <v>2.8356481481481479E-3</v>
      </c>
      <c r="K30" s="64">
        <v>2.8819444444444444E-3</v>
      </c>
      <c r="L30" s="60">
        <v>2.9166666666666668E-3</v>
      </c>
      <c r="M30" s="82">
        <v>2.7199074074074074E-3</v>
      </c>
    </row>
    <row r="31" spans="1:20">
      <c r="A31" s="306" t="s">
        <v>1048</v>
      </c>
      <c r="B31" s="366">
        <f t="shared" ref="B31:J31" si="5">SUM(B30+B32)/2</f>
        <v>3.3564814814814811E-3</v>
      </c>
      <c r="C31" s="366">
        <f t="shared" si="5"/>
        <v>3.2407407407407402E-3</v>
      </c>
      <c r="D31" s="366">
        <f t="shared" si="5"/>
        <v>3.153935185185185E-3</v>
      </c>
      <c r="E31" s="366">
        <f t="shared" si="5"/>
        <v>3.0671296296296293E-3</v>
      </c>
      <c r="F31" s="366">
        <f t="shared" si="5"/>
        <v>3.0092592592592593E-3</v>
      </c>
      <c r="G31" s="366">
        <f t="shared" si="5"/>
        <v>2.9513888888888888E-3</v>
      </c>
      <c r="H31" s="366">
        <f t="shared" si="5"/>
        <v>2.8935185185185184E-3</v>
      </c>
      <c r="I31" s="366">
        <f t="shared" si="5"/>
        <v>2.8356481481481483E-3</v>
      </c>
      <c r="J31" s="367">
        <f t="shared" si="5"/>
        <v>2.7922453703703703E-3</v>
      </c>
      <c r="K31" s="64"/>
      <c r="L31" s="60"/>
      <c r="M31" s="82"/>
    </row>
    <row r="32" spans="1:20">
      <c r="A32" s="15" t="s">
        <v>53</v>
      </c>
      <c r="B32" s="78">
        <v>3.2407407407407406E-3</v>
      </c>
      <c r="C32" s="78">
        <v>3.1249999999999997E-3</v>
      </c>
      <c r="D32" s="78">
        <v>3.0671296296296297E-3</v>
      </c>
      <c r="E32" s="66">
        <v>3.0092592592592588E-3</v>
      </c>
      <c r="F32" s="66">
        <v>2.9513888888888888E-3</v>
      </c>
      <c r="G32" s="66">
        <v>2.8935185185185188E-3</v>
      </c>
      <c r="H32" s="66">
        <v>2.8356481481481479E-3</v>
      </c>
      <c r="I32" s="66">
        <v>2.7777777777777779E-3</v>
      </c>
      <c r="J32" s="66">
        <v>2.7488425925925927E-3</v>
      </c>
      <c r="K32" s="64">
        <v>2.7777777777777779E-3</v>
      </c>
      <c r="L32" s="60">
        <v>2.7546296296296294E-3</v>
      </c>
      <c r="M32" s="82">
        <v>2.6504629629629625E-3</v>
      </c>
      <c r="O32" s="80"/>
      <c r="P32" s="69"/>
      <c r="Q32" s="81"/>
    </row>
    <row r="33" spans="1:18" ht="15" thickBot="1">
      <c r="A33" s="16" t="s">
        <v>69</v>
      </c>
      <c r="B33" s="72">
        <v>3.0092592592592588E-3</v>
      </c>
      <c r="C33" s="72">
        <v>2.9513888888888888E-3</v>
      </c>
      <c r="D33" s="72">
        <v>2.8935185185185188E-3</v>
      </c>
      <c r="E33" s="72">
        <v>2.8356481481481479E-3</v>
      </c>
      <c r="F33" s="72">
        <v>2.7777777777777779E-3</v>
      </c>
      <c r="G33" s="72">
        <v>2.7488425925925927E-3</v>
      </c>
      <c r="H33" s="72">
        <v>2.7199074074074074E-3</v>
      </c>
      <c r="I33" s="72">
        <v>2.6909722222222226E-3</v>
      </c>
      <c r="J33" s="72">
        <v>2.6620370370370374E-3</v>
      </c>
      <c r="K33" s="83">
        <v>2.6446759259259258E-3</v>
      </c>
      <c r="L33" s="84">
        <v>2.6967592592592594E-3</v>
      </c>
      <c r="M33" s="85">
        <v>2.5289351851851853E-3</v>
      </c>
      <c r="O33" s="80"/>
      <c r="P33" s="70"/>
      <c r="Q33" s="81"/>
    </row>
    <row r="34" spans="1:18" ht="15" thickBot="1"/>
    <row r="35" spans="1:18">
      <c r="A35" s="113" t="s">
        <v>66</v>
      </c>
      <c r="B35" s="59" t="s">
        <v>26</v>
      </c>
      <c r="C35" s="114" t="s">
        <v>27</v>
      </c>
      <c r="D35" s="115" t="s">
        <v>28</v>
      </c>
      <c r="E35" s="116" t="s">
        <v>29</v>
      </c>
      <c r="F35" s="117" t="s">
        <v>30</v>
      </c>
      <c r="G35" s="93" t="s">
        <v>31</v>
      </c>
      <c r="H35" s="118" t="s">
        <v>32</v>
      </c>
      <c r="I35" s="119" t="s">
        <v>33</v>
      </c>
      <c r="J35" s="120" t="s">
        <v>34</v>
      </c>
      <c r="K35" s="59" t="s">
        <v>1</v>
      </c>
      <c r="L35" s="59" t="s">
        <v>25</v>
      </c>
      <c r="M35" s="92" t="s">
        <v>2</v>
      </c>
    </row>
    <row r="36" spans="1:18">
      <c r="A36" s="15" t="s">
        <v>3</v>
      </c>
      <c r="B36" s="10"/>
      <c r="C36" s="10"/>
      <c r="D36" s="10"/>
      <c r="E36" s="10"/>
      <c r="F36" s="10"/>
      <c r="G36" s="10"/>
      <c r="H36" s="10"/>
      <c r="I36" s="10"/>
      <c r="J36" s="10"/>
      <c r="K36" s="13"/>
      <c r="L36" s="11"/>
      <c r="M36" s="31"/>
    </row>
    <row r="37" spans="1:18">
      <c r="A37" s="15" t="s">
        <v>4</v>
      </c>
      <c r="B37" s="65">
        <v>7.9861111111111122E-3</v>
      </c>
      <c r="C37" s="65">
        <v>7.6388888888888886E-3</v>
      </c>
      <c r="D37" s="65">
        <v>7.4652777777777781E-3</v>
      </c>
      <c r="E37" s="65">
        <v>7.2916666666666659E-3</v>
      </c>
      <c r="F37" s="65">
        <v>7.1180555555555554E-3</v>
      </c>
      <c r="G37" s="67">
        <v>6.9444444444444441E-3</v>
      </c>
      <c r="H37" s="67">
        <v>6.7708333333333336E-3</v>
      </c>
      <c r="I37" s="67">
        <v>6.5972222222222222E-3</v>
      </c>
      <c r="J37" s="67">
        <v>6.4236111111111117E-3</v>
      </c>
      <c r="K37" s="63">
        <v>7.0023148148148154E-3</v>
      </c>
      <c r="L37" s="61">
        <v>6.9444444444444441E-3</v>
      </c>
      <c r="M37" s="71">
        <v>6.4236111111111117E-3</v>
      </c>
      <c r="O37" s="68"/>
      <c r="P37" s="70"/>
      <c r="Q37" s="69"/>
    </row>
    <row r="38" spans="1:18">
      <c r="A38" s="306" t="s">
        <v>1047</v>
      </c>
      <c r="B38" s="366">
        <f t="shared" ref="B38:J38" si="6">SUM(B37+B39)/2</f>
        <v>7.6388888888888895E-3</v>
      </c>
      <c r="C38" s="366">
        <f t="shared" si="6"/>
        <v>7.378472222222222E-3</v>
      </c>
      <c r="D38" s="366">
        <f t="shared" si="6"/>
        <v>7.2048611111111115E-3</v>
      </c>
      <c r="E38" s="366">
        <f t="shared" si="6"/>
        <v>7.0312499999999993E-3</v>
      </c>
      <c r="F38" s="366">
        <f t="shared" si="6"/>
        <v>6.8576388888888888E-3</v>
      </c>
      <c r="G38" s="366">
        <f t="shared" si="6"/>
        <v>6.6840277777777783E-3</v>
      </c>
      <c r="H38" s="366">
        <f t="shared" si="6"/>
        <v>6.5393518518518517E-3</v>
      </c>
      <c r="I38" s="366">
        <f t="shared" si="6"/>
        <v>6.4062499999999996E-3</v>
      </c>
      <c r="J38" s="367">
        <f t="shared" si="6"/>
        <v>6.278935185185186E-3</v>
      </c>
      <c r="K38" s="63"/>
      <c r="L38" s="61"/>
      <c r="M38" s="71"/>
      <c r="O38" s="68"/>
      <c r="P38" s="70"/>
      <c r="Q38" s="69"/>
    </row>
    <row r="39" spans="1:18">
      <c r="A39" s="15" t="s">
        <v>52</v>
      </c>
      <c r="B39" s="65">
        <v>7.2916666666666659E-3</v>
      </c>
      <c r="C39" s="65">
        <v>7.1180555555555554E-3</v>
      </c>
      <c r="D39" s="67">
        <v>6.9444444444444441E-3</v>
      </c>
      <c r="E39" s="67">
        <v>6.7708333333333336E-3</v>
      </c>
      <c r="F39" s="67">
        <v>6.5972222222222222E-3</v>
      </c>
      <c r="G39" s="67">
        <v>6.4236111111111117E-3</v>
      </c>
      <c r="H39" s="67">
        <v>6.3078703703703708E-3</v>
      </c>
      <c r="I39" s="67">
        <v>6.215277777777777E-3</v>
      </c>
      <c r="J39" s="67">
        <v>6.1342592592592594E-3</v>
      </c>
      <c r="K39" s="63">
        <v>6.4236111111111117E-3</v>
      </c>
      <c r="L39" s="61">
        <v>6.2847222222222228E-3</v>
      </c>
      <c r="M39" s="71">
        <v>5.9722222222222225E-3</v>
      </c>
      <c r="O39" s="68"/>
      <c r="P39" s="70"/>
      <c r="Q39" s="69"/>
    </row>
    <row r="40" spans="1:18">
      <c r="A40" s="306" t="s">
        <v>1048</v>
      </c>
      <c r="B40" s="366">
        <f t="shared" ref="B40:J40" si="7">SUM(B39+B41)/2</f>
        <v>6.9444444444444441E-3</v>
      </c>
      <c r="C40" s="366">
        <f t="shared" si="7"/>
        <v>6.7708333333333336E-3</v>
      </c>
      <c r="D40" s="366">
        <f t="shared" si="7"/>
        <v>6.626157407407407E-3</v>
      </c>
      <c r="E40" s="366">
        <f t="shared" si="7"/>
        <v>6.4930555555555557E-3</v>
      </c>
      <c r="F40" s="366">
        <f t="shared" si="7"/>
        <v>6.3657407407407413E-3</v>
      </c>
      <c r="G40" s="366">
        <f t="shared" si="7"/>
        <v>6.2500000000000003E-3</v>
      </c>
      <c r="H40" s="366">
        <f t="shared" si="7"/>
        <v>6.1631944444444442E-3</v>
      </c>
      <c r="I40" s="366">
        <f t="shared" si="7"/>
        <v>6.0879629629629634E-3</v>
      </c>
      <c r="J40" s="367">
        <f t="shared" si="7"/>
        <v>6.0185185185185185E-3</v>
      </c>
      <c r="K40" s="63"/>
      <c r="L40" s="61"/>
      <c r="M40" s="71"/>
      <c r="O40" s="68"/>
      <c r="P40" s="70"/>
      <c r="Q40" s="69"/>
    </row>
    <row r="41" spans="1:18">
      <c r="A41" s="15" t="s">
        <v>53</v>
      </c>
      <c r="B41" s="67">
        <v>6.5972222222222222E-3</v>
      </c>
      <c r="C41" s="67">
        <v>6.4236111111111117E-3</v>
      </c>
      <c r="D41" s="67">
        <v>6.3078703703703708E-3</v>
      </c>
      <c r="E41" s="67">
        <v>6.215277777777777E-3</v>
      </c>
      <c r="F41" s="67">
        <v>6.1342592592592594E-3</v>
      </c>
      <c r="G41" s="67">
        <v>6.076388888888889E-3</v>
      </c>
      <c r="H41" s="67">
        <v>6.0185185185185177E-3</v>
      </c>
      <c r="I41" s="67">
        <v>5.9606481481481489E-3</v>
      </c>
      <c r="J41" s="67">
        <v>5.9027777777777776E-3</v>
      </c>
      <c r="K41" s="63">
        <v>6.1342592592592594E-3</v>
      </c>
      <c r="L41" s="11"/>
      <c r="M41" s="71">
        <v>5.7870370370370376E-3</v>
      </c>
    </row>
    <row r="42" spans="1:18" ht="15" thickBot="1">
      <c r="A42" s="16" t="s">
        <v>7</v>
      </c>
      <c r="B42" s="73">
        <v>6.215277777777777E-3</v>
      </c>
      <c r="C42" s="73">
        <v>6.1342592592592594E-3</v>
      </c>
      <c r="D42" s="73">
        <v>6.076388888888889E-3</v>
      </c>
      <c r="E42" s="73">
        <v>6.0185185185185177E-3</v>
      </c>
      <c r="F42" s="73">
        <v>5.9606481481481489E-3</v>
      </c>
      <c r="G42" s="73">
        <v>5.9027777777777776E-3</v>
      </c>
      <c r="H42" s="73">
        <v>5.8449074074074072E-3</v>
      </c>
      <c r="I42" s="73">
        <v>5.7870370370370376E-3</v>
      </c>
      <c r="J42" s="73">
        <v>5.7291666666666671E-3</v>
      </c>
      <c r="K42" s="34"/>
      <c r="L42" s="33"/>
      <c r="M42" s="35"/>
      <c r="P42" s="68"/>
      <c r="Q42" s="56"/>
      <c r="R42" s="69"/>
    </row>
    <row r="43" spans="1:18" ht="15" thickBot="1"/>
    <row r="44" spans="1:18" ht="15" thickBot="1">
      <c r="A44" s="131" t="s">
        <v>67</v>
      </c>
      <c r="B44" s="59" t="s">
        <v>26</v>
      </c>
      <c r="C44" s="114" t="s">
        <v>27</v>
      </c>
      <c r="D44" s="115" t="s">
        <v>28</v>
      </c>
      <c r="E44" s="116" t="s">
        <v>29</v>
      </c>
      <c r="F44" s="117" t="s">
        <v>30</v>
      </c>
      <c r="G44" s="93" t="s">
        <v>31</v>
      </c>
      <c r="H44" s="118" t="s">
        <v>32</v>
      </c>
      <c r="I44" s="119" t="s">
        <v>33</v>
      </c>
      <c r="J44" s="120" t="s">
        <v>34</v>
      </c>
      <c r="K44" s="59" t="s">
        <v>1</v>
      </c>
      <c r="L44" s="59" t="s">
        <v>25</v>
      </c>
      <c r="M44" s="92" t="s">
        <v>2</v>
      </c>
      <c r="P44" s="68"/>
      <c r="Q44" s="69"/>
      <c r="R44" s="69"/>
    </row>
    <row r="45" spans="1:18" ht="15" thickBot="1">
      <c r="A45" s="306" t="s">
        <v>1048</v>
      </c>
      <c r="B45" s="366">
        <v>1.5277777777777777E-2</v>
      </c>
      <c r="C45" s="366">
        <v>1.4583333333333334E-2</v>
      </c>
      <c r="D45" s="370">
        <v>1.3888888888888888E-2</v>
      </c>
      <c r="E45" s="370">
        <v>1.3541666666666667E-2</v>
      </c>
      <c r="F45" s="370">
        <v>1.3194444444444444E-2</v>
      </c>
      <c r="G45" s="370">
        <v>1.2847222222222222E-2</v>
      </c>
      <c r="H45" s="370">
        <v>1.2499999999999999E-2</v>
      </c>
      <c r="I45" s="370">
        <v>1.2152777777777778E-2</v>
      </c>
      <c r="J45" s="367">
        <v>1.1805555555555555E-2</v>
      </c>
      <c r="K45" s="235"/>
      <c r="L45" s="235"/>
      <c r="M45" s="236"/>
      <c r="P45" s="68"/>
      <c r="Q45" s="69"/>
      <c r="R45" s="69"/>
    </row>
    <row r="46" spans="1:18">
      <c r="A46" s="15" t="s">
        <v>53</v>
      </c>
      <c r="B46" s="65">
        <v>1.3888888888888888E-2</v>
      </c>
      <c r="C46" s="77">
        <v>1.3194444444444444E-2</v>
      </c>
      <c r="D46" s="77">
        <v>1.2499999999999999E-2</v>
      </c>
      <c r="E46" s="79">
        <v>1.2152777777777778E-2</v>
      </c>
      <c r="F46" s="67">
        <v>1.1805555555555555E-2</v>
      </c>
      <c r="G46" s="67">
        <v>1.1458333333333334E-2</v>
      </c>
      <c r="H46" s="67">
        <v>1.1226851851851854E-2</v>
      </c>
      <c r="I46" s="67">
        <v>1.0995370370370371E-2</v>
      </c>
      <c r="J46" s="67">
        <v>1.0798611111111111E-2</v>
      </c>
      <c r="K46" s="63">
        <v>1.1458333333333334E-2</v>
      </c>
      <c r="L46" s="60">
        <v>1.0937500000000001E-2</v>
      </c>
      <c r="M46" s="71">
        <v>1.0243055555555556E-2</v>
      </c>
    </row>
    <row r="47" spans="1:18" ht="15" thickBot="1">
      <c r="A47" s="16" t="s">
        <v>69</v>
      </c>
      <c r="B47" s="72">
        <v>1.1226851851851854E-2</v>
      </c>
      <c r="C47" s="72">
        <v>1.0995370370370371E-2</v>
      </c>
      <c r="D47" s="72">
        <v>1.0798611111111111E-2</v>
      </c>
      <c r="E47" s="72">
        <v>1.0636574074074074E-2</v>
      </c>
      <c r="F47" s="72">
        <v>1.0474537037037037E-2</v>
      </c>
      <c r="G47" s="72">
        <v>1.0324074074074074E-2</v>
      </c>
      <c r="H47" s="72">
        <v>1.0185185185185184E-2</v>
      </c>
      <c r="I47" s="72">
        <v>1.0069444444444445E-2</v>
      </c>
      <c r="J47" s="86">
        <v>9.9537037037037042E-3</v>
      </c>
      <c r="K47" s="74">
        <v>1.0069444444444445E-2</v>
      </c>
      <c r="L47" s="75">
        <v>1.0069444444444445E-2</v>
      </c>
      <c r="M47" s="76">
        <v>9.4907407407407406E-3</v>
      </c>
    </row>
    <row r="48" spans="1:18" ht="15" thickBot="1"/>
    <row r="49" spans="1:18">
      <c r="A49" s="131" t="s">
        <v>70</v>
      </c>
      <c r="B49" s="59" t="s">
        <v>26</v>
      </c>
      <c r="C49" s="114" t="s">
        <v>27</v>
      </c>
      <c r="D49" s="115" t="s">
        <v>28</v>
      </c>
      <c r="E49" s="116" t="s">
        <v>29</v>
      </c>
      <c r="F49" s="117" t="s">
        <v>30</v>
      </c>
      <c r="G49" s="93" t="s">
        <v>31</v>
      </c>
      <c r="H49" s="118" t="s">
        <v>32</v>
      </c>
      <c r="I49" s="119" t="s">
        <v>33</v>
      </c>
      <c r="J49" s="120" t="s">
        <v>34</v>
      </c>
      <c r="K49" s="59" t="s">
        <v>1</v>
      </c>
      <c r="L49" s="59" t="s">
        <v>25</v>
      </c>
      <c r="M49" s="92" t="s">
        <v>2</v>
      </c>
    </row>
    <row r="50" spans="1:18" ht="15" thickBot="1">
      <c r="A50" s="16" t="s">
        <v>7</v>
      </c>
      <c r="B50" s="72">
        <v>2.3379629629629629E-2</v>
      </c>
      <c r="C50" s="72">
        <v>2.2916666666666669E-2</v>
      </c>
      <c r="D50" s="72">
        <v>2.2569444444444444E-2</v>
      </c>
      <c r="E50" s="72">
        <v>2.2222222222222223E-2</v>
      </c>
      <c r="F50" s="72">
        <v>2.1875000000000002E-2</v>
      </c>
      <c r="G50" s="72">
        <v>2.1527777777777781E-2</v>
      </c>
      <c r="H50" s="86">
        <v>2.1180555555555553E-2</v>
      </c>
      <c r="I50" s="86">
        <v>2.0833333333333332E-2</v>
      </c>
      <c r="J50" s="86">
        <v>2.0659722222222222E-2</v>
      </c>
      <c r="K50" s="74">
        <v>2.1817129629629631E-2</v>
      </c>
      <c r="L50" s="30" t="s">
        <v>102</v>
      </c>
      <c r="M50" s="76">
        <v>2.013888888888889E-2</v>
      </c>
      <c r="N50" s="55"/>
    </row>
    <row r="51" spans="1:18" ht="15" thickBot="1"/>
    <row r="52" spans="1:18">
      <c r="A52" s="113" t="s">
        <v>41</v>
      </c>
      <c r="B52" s="59" t="s">
        <v>26</v>
      </c>
      <c r="C52" s="114" t="s">
        <v>27</v>
      </c>
      <c r="D52" s="115" t="s">
        <v>28</v>
      </c>
      <c r="E52" s="116" t="s">
        <v>29</v>
      </c>
      <c r="F52" s="117" t="s">
        <v>30</v>
      </c>
      <c r="G52" s="93" t="s">
        <v>31</v>
      </c>
      <c r="H52" s="118" t="s">
        <v>32</v>
      </c>
      <c r="I52" s="119" t="s">
        <v>33</v>
      </c>
      <c r="J52" s="120" t="s">
        <v>34</v>
      </c>
      <c r="K52" s="59" t="s">
        <v>1</v>
      </c>
      <c r="L52" s="59" t="s">
        <v>25</v>
      </c>
      <c r="M52" s="92" t="s">
        <v>2</v>
      </c>
    </row>
    <row r="53" spans="1:18" ht="15" thickBot="1">
      <c r="A53" s="16" t="s">
        <v>554</v>
      </c>
      <c r="B53" s="65">
        <v>1.736111111111111E-3</v>
      </c>
      <c r="C53" s="65">
        <v>1.5625000000000001E-3</v>
      </c>
      <c r="D53" s="102">
        <v>1.3888888888888889E-3</v>
      </c>
      <c r="E53" s="102">
        <v>1.2731481481481483E-3</v>
      </c>
      <c r="F53" s="102">
        <v>1.1574074074074073E-3</v>
      </c>
      <c r="G53" s="102">
        <v>1.0995370370370371E-3</v>
      </c>
      <c r="H53" s="102">
        <v>1.0416666666666667E-3</v>
      </c>
      <c r="I53" s="102">
        <v>9.8379629629629642E-4</v>
      </c>
      <c r="J53" s="241">
        <v>9.2592592592592585E-4</v>
      </c>
      <c r="K53" s="33"/>
      <c r="L53" s="33"/>
      <c r="M53" s="47"/>
    </row>
    <row r="54" spans="1:18" ht="15" thickBot="1">
      <c r="A54" s="16" t="s">
        <v>555</v>
      </c>
      <c r="B54" s="102">
        <v>1.3888888888888889E-3</v>
      </c>
      <c r="C54" s="102">
        <v>1.2731481481481483E-3</v>
      </c>
      <c r="D54" s="102">
        <v>1.1574074074074073E-3</v>
      </c>
      <c r="E54" s="102">
        <v>1.0995370370370371E-3</v>
      </c>
      <c r="F54" s="102">
        <v>1.0416666666666667E-3</v>
      </c>
      <c r="G54" s="102">
        <v>9.8379629629629642E-4</v>
      </c>
      <c r="H54" s="241">
        <v>9.2592592592592585E-4</v>
      </c>
      <c r="I54" s="241">
        <v>8.6805555555555551E-4</v>
      </c>
      <c r="J54" s="241">
        <v>8.1018518518518516E-4</v>
      </c>
      <c r="K54" s="33"/>
      <c r="L54" s="33"/>
      <c r="M54" s="47"/>
    </row>
    <row r="56" spans="1:18">
      <c r="A56" s="58" t="s">
        <v>71</v>
      </c>
      <c r="B56" s="97" t="s">
        <v>26</v>
      </c>
      <c r="C56" s="132" t="s">
        <v>27</v>
      </c>
      <c r="D56" s="133" t="s">
        <v>28</v>
      </c>
      <c r="E56" s="134" t="s">
        <v>29</v>
      </c>
      <c r="F56" s="135" t="s">
        <v>30</v>
      </c>
      <c r="G56" s="136" t="s">
        <v>31</v>
      </c>
      <c r="H56" s="137" t="s">
        <v>32</v>
      </c>
      <c r="I56" s="138" t="s">
        <v>33</v>
      </c>
      <c r="J56" s="139" t="s">
        <v>34</v>
      </c>
      <c r="K56" s="97" t="s">
        <v>1</v>
      </c>
      <c r="L56" s="97" t="s">
        <v>25</v>
      </c>
      <c r="M56" s="97" t="s">
        <v>2</v>
      </c>
    </row>
    <row r="57" spans="1:18" ht="15" thickBot="1">
      <c r="A57" s="2" t="s">
        <v>555</v>
      </c>
      <c r="B57" s="65">
        <v>1.7939814814814815E-3</v>
      </c>
      <c r="C57" s="102">
        <v>1.6782407407407406E-3</v>
      </c>
      <c r="D57" s="102">
        <v>1.5625000000000001E-3</v>
      </c>
      <c r="E57" s="102">
        <v>1.5046296296296296E-3</v>
      </c>
      <c r="F57" s="102">
        <v>1.4467592592592592E-3</v>
      </c>
      <c r="G57" s="73">
        <v>1.3888888888888889E-3</v>
      </c>
      <c r="H57" s="73">
        <v>1.3310185185185185E-3</v>
      </c>
      <c r="I57" s="73">
        <v>1.2731481481481483E-3</v>
      </c>
      <c r="J57" s="73">
        <v>1.238425925925926E-3</v>
      </c>
      <c r="K57" s="97"/>
      <c r="L57" s="97"/>
      <c r="M57" s="97"/>
    </row>
    <row r="58" spans="1:18">
      <c r="A58" s="2" t="s">
        <v>3</v>
      </c>
      <c r="B58" s="78">
        <v>1.6782407407407406E-3</v>
      </c>
      <c r="C58" s="78">
        <v>1.6203703703703703E-3</v>
      </c>
      <c r="D58" s="78">
        <v>1.5624999999999999E-3</v>
      </c>
      <c r="E58" s="78">
        <v>1.5046296296296294E-3</v>
      </c>
      <c r="F58" s="67">
        <v>1.3888888888888889E-3</v>
      </c>
      <c r="G58" s="67">
        <v>1.3310185185185185E-3</v>
      </c>
      <c r="H58" s="67">
        <v>1.2731481481481483E-3</v>
      </c>
      <c r="I58" s="67">
        <v>1.238425925925926E-3</v>
      </c>
      <c r="J58" s="67">
        <v>1.2037037037037038E-3</v>
      </c>
      <c r="K58" s="97"/>
      <c r="L58" s="97"/>
      <c r="M58" s="97"/>
    </row>
    <row r="59" spans="1:18" ht="15" thickBot="1">
      <c r="A59" s="312" t="s">
        <v>1046</v>
      </c>
      <c r="B59" s="371">
        <v>1.5624999999999999E-3</v>
      </c>
      <c r="C59" s="371">
        <v>1.5046296296296294E-3</v>
      </c>
      <c r="D59" s="371">
        <v>1.3888888888888889E-3</v>
      </c>
      <c r="E59" s="371">
        <v>1.3310185185185185E-3</v>
      </c>
      <c r="F59" s="371">
        <v>1.2731481481481483E-3</v>
      </c>
      <c r="G59" s="371">
        <v>1.2384259259259258E-3</v>
      </c>
      <c r="H59" s="371">
        <v>1.2037037037037038E-3</v>
      </c>
      <c r="I59" s="371">
        <v>1.1805555555555556E-3</v>
      </c>
      <c r="J59" s="372">
        <v>1.1574074074074073E-3</v>
      </c>
      <c r="K59" s="13"/>
      <c r="L59" s="11"/>
      <c r="M59" s="6"/>
    </row>
    <row r="61" spans="1:18">
      <c r="A61" s="58" t="s">
        <v>72</v>
      </c>
      <c r="B61" s="97" t="s">
        <v>26</v>
      </c>
      <c r="C61" s="132" t="s">
        <v>27</v>
      </c>
      <c r="D61" s="133" t="s">
        <v>28</v>
      </c>
      <c r="E61" s="134" t="s">
        <v>29</v>
      </c>
      <c r="F61" s="135" t="s">
        <v>30</v>
      </c>
      <c r="G61" s="136" t="s">
        <v>31</v>
      </c>
      <c r="H61" s="137" t="s">
        <v>32</v>
      </c>
      <c r="I61" s="138" t="s">
        <v>33</v>
      </c>
      <c r="J61" s="139" t="s">
        <v>34</v>
      </c>
      <c r="K61" s="97" t="s">
        <v>1</v>
      </c>
      <c r="L61" s="97" t="s">
        <v>25</v>
      </c>
      <c r="M61" s="97" t="s">
        <v>2</v>
      </c>
    </row>
    <row r="62" spans="1:18">
      <c r="A62" s="2" t="s">
        <v>3</v>
      </c>
      <c r="B62" s="66">
        <v>2.1990740740740742E-3</v>
      </c>
      <c r="C62" s="66">
        <v>2.0833333333333333E-3</v>
      </c>
      <c r="D62" s="66">
        <v>2.0254629629629629E-3</v>
      </c>
      <c r="E62" s="66">
        <v>1.9675925925925928E-3</v>
      </c>
      <c r="F62" s="66">
        <v>1.9097222222222222E-3</v>
      </c>
      <c r="G62" s="66">
        <v>1.8518518518518517E-3</v>
      </c>
      <c r="H62" s="66">
        <v>1.7939814814814815E-3</v>
      </c>
      <c r="I62" s="66">
        <v>1.7476851851851852E-3</v>
      </c>
      <c r="J62" s="66">
        <v>1.712962962962963E-3</v>
      </c>
      <c r="K62" s="6"/>
      <c r="L62" s="13"/>
      <c r="M62" s="13"/>
      <c r="O62" s="7"/>
      <c r="P62" s="54"/>
      <c r="Q62" s="54"/>
      <c r="R62" s="68"/>
    </row>
    <row r="63" spans="1:18">
      <c r="A63" s="306" t="s">
        <v>1046</v>
      </c>
      <c r="B63" s="366">
        <f t="shared" ref="B63:J63" si="8">SUM(B62+B64)/2</f>
        <v>2.0543981481481481E-3</v>
      </c>
      <c r="C63" s="366">
        <f t="shared" si="8"/>
        <v>1.9675925925925924E-3</v>
      </c>
      <c r="D63" s="366">
        <f t="shared" si="8"/>
        <v>1.9097222222222222E-3</v>
      </c>
      <c r="E63" s="366">
        <f t="shared" si="8"/>
        <v>1.8576388888888891E-3</v>
      </c>
      <c r="F63" s="366">
        <f t="shared" si="8"/>
        <v>1.8113425925925927E-3</v>
      </c>
      <c r="G63" s="366">
        <f t="shared" si="8"/>
        <v>1.7708333333333335E-3</v>
      </c>
      <c r="H63" s="366">
        <f t="shared" si="8"/>
        <v>1.7303240740740742E-3</v>
      </c>
      <c r="I63" s="366">
        <f t="shared" si="8"/>
        <v>1.6956018518518518E-3</v>
      </c>
      <c r="J63" s="367">
        <f t="shared" si="8"/>
        <v>1.6666666666666666E-3</v>
      </c>
      <c r="K63" s="6"/>
      <c r="L63" s="13"/>
      <c r="M63" s="13"/>
      <c r="O63" s="7"/>
      <c r="P63" s="54"/>
      <c r="Q63" s="54"/>
      <c r="R63" s="68"/>
    </row>
    <row r="64" spans="1:18">
      <c r="A64" s="2" t="s">
        <v>4</v>
      </c>
      <c r="B64" s="66">
        <v>1.9097222222222222E-3</v>
      </c>
      <c r="C64" s="66">
        <v>1.8518518518518517E-3</v>
      </c>
      <c r="D64" s="66">
        <v>1.7939814814814815E-3</v>
      </c>
      <c r="E64" s="66">
        <v>1.7476851851851852E-3</v>
      </c>
      <c r="F64" s="66">
        <v>1.712962962962963E-3</v>
      </c>
      <c r="G64" s="66">
        <v>1.689814814814815E-3</v>
      </c>
      <c r="H64" s="66">
        <v>1.6666666666666668E-3</v>
      </c>
      <c r="I64" s="66">
        <v>1.6435185185185183E-3</v>
      </c>
      <c r="J64" s="66">
        <v>1.6203703703703703E-3</v>
      </c>
      <c r="K64" s="63">
        <v>1.6261574074074075E-3</v>
      </c>
      <c r="L64" s="60">
        <v>1.6319444444444445E-3</v>
      </c>
      <c r="M64" s="62">
        <v>1.5393518518518519E-3</v>
      </c>
      <c r="O64" s="68"/>
      <c r="P64" s="69"/>
      <c r="Q64" s="69"/>
      <c r="R64" s="68"/>
    </row>
    <row r="65" spans="1:19">
      <c r="A65" s="306" t="s">
        <v>1047</v>
      </c>
      <c r="B65" s="366">
        <f t="shared" ref="B65:J65" si="9">SUM(B64+B66)/2</f>
        <v>1.8807870370370369E-3</v>
      </c>
      <c r="C65" s="366">
        <f t="shared" si="9"/>
        <v>1.8229166666666667E-3</v>
      </c>
      <c r="D65" s="366">
        <f t="shared" si="9"/>
        <v>1.7708333333333335E-3</v>
      </c>
      <c r="E65" s="366">
        <f t="shared" si="9"/>
        <v>1.7303240740740742E-3</v>
      </c>
      <c r="F65" s="366">
        <f t="shared" si="9"/>
        <v>1.701388888888889E-3</v>
      </c>
      <c r="G65" s="366">
        <f t="shared" si="9"/>
        <v>1.678240740740741E-3</v>
      </c>
      <c r="H65" s="366">
        <f t="shared" si="9"/>
        <v>1.6550925925925926E-3</v>
      </c>
      <c r="I65" s="366">
        <f t="shared" si="9"/>
        <v>1.6319444444444443E-3</v>
      </c>
      <c r="J65" s="367">
        <f t="shared" si="9"/>
        <v>1.6087962962962961E-3</v>
      </c>
      <c r="K65" s="63"/>
      <c r="L65" s="60"/>
      <c r="M65" s="62"/>
      <c r="O65" s="68"/>
      <c r="P65" s="69"/>
      <c r="Q65" s="69"/>
      <c r="R65" s="68"/>
    </row>
    <row r="66" spans="1:19">
      <c r="A66" s="2" t="s">
        <v>5</v>
      </c>
      <c r="B66" s="66">
        <v>1.8518518518518517E-3</v>
      </c>
      <c r="C66" s="66">
        <v>1.7939814814814815E-3</v>
      </c>
      <c r="D66" s="66">
        <v>1.7476851851851852E-3</v>
      </c>
      <c r="E66" s="66">
        <v>1.712962962962963E-3</v>
      </c>
      <c r="F66" s="66">
        <v>1.689814814814815E-3</v>
      </c>
      <c r="G66" s="66">
        <v>1.6666666666666668E-3</v>
      </c>
      <c r="H66" s="66">
        <v>1.6435185185185183E-3</v>
      </c>
      <c r="I66" s="66">
        <v>1.6203703703703703E-3</v>
      </c>
      <c r="J66" s="66">
        <v>1.5972222222222221E-3</v>
      </c>
      <c r="K66" s="63">
        <v>1.5972222222222221E-3</v>
      </c>
      <c r="L66" s="60">
        <v>1.5972222222222221E-3</v>
      </c>
      <c r="M66" s="62">
        <v>1.5046296296296294E-3</v>
      </c>
      <c r="O66" s="68"/>
      <c r="P66" s="69"/>
      <c r="Q66" s="69"/>
    </row>
    <row r="67" spans="1:19">
      <c r="A67" s="306" t="s">
        <v>1048</v>
      </c>
      <c r="B67" s="366">
        <f t="shared" ref="B67:J67" si="10">SUM(B66+B68)/2</f>
        <v>1.8229166666666667E-3</v>
      </c>
      <c r="C67" s="366">
        <f t="shared" si="10"/>
        <v>1.7708333333333335E-3</v>
      </c>
      <c r="D67" s="366">
        <f t="shared" si="10"/>
        <v>1.7303240740740742E-3</v>
      </c>
      <c r="E67" s="366">
        <f t="shared" si="10"/>
        <v>1.701388888888889E-3</v>
      </c>
      <c r="F67" s="366">
        <f t="shared" si="10"/>
        <v>1.678240740740741E-3</v>
      </c>
      <c r="G67" s="366">
        <f t="shared" si="10"/>
        <v>1.6550925925925926E-3</v>
      </c>
      <c r="H67" s="366">
        <f t="shared" si="10"/>
        <v>1.6319444444444443E-3</v>
      </c>
      <c r="I67" s="366">
        <f t="shared" si="10"/>
        <v>1.6087962962962961E-3</v>
      </c>
      <c r="J67" s="367">
        <f t="shared" si="10"/>
        <v>1.5856481481481481E-3</v>
      </c>
      <c r="K67" s="63"/>
      <c r="L67" s="60"/>
      <c r="M67" s="62"/>
      <c r="O67" s="68"/>
      <c r="P67" s="69"/>
      <c r="Q67" s="69"/>
    </row>
    <row r="68" spans="1:19">
      <c r="A68" s="2" t="s">
        <v>6</v>
      </c>
      <c r="B68" s="66">
        <v>1.7939814814814815E-3</v>
      </c>
      <c r="C68" s="66">
        <v>1.7476851851851852E-3</v>
      </c>
      <c r="D68" s="66">
        <v>1.712962962962963E-3</v>
      </c>
      <c r="E68" s="66">
        <v>1.689814814814815E-3</v>
      </c>
      <c r="F68" s="66">
        <v>1.6666666666666668E-3</v>
      </c>
      <c r="G68" s="66">
        <v>1.6435185185185183E-3</v>
      </c>
      <c r="H68" s="66">
        <v>1.6203703703703703E-3</v>
      </c>
      <c r="I68" s="66">
        <v>1.5972222222222221E-3</v>
      </c>
      <c r="J68" s="67">
        <v>1.5740740740740741E-3</v>
      </c>
      <c r="K68" s="63">
        <v>1.5972222222222221E-3</v>
      </c>
      <c r="L68" s="61">
        <v>1.5740740740740741E-3</v>
      </c>
      <c r="M68" s="62">
        <v>1.4814814814814814E-3</v>
      </c>
    </row>
    <row r="69" spans="1:19">
      <c r="A69" s="2" t="s">
        <v>7</v>
      </c>
      <c r="B69" s="66">
        <v>1.689814814814815E-3</v>
      </c>
      <c r="C69" s="66">
        <v>1.6666666666666668E-3</v>
      </c>
      <c r="D69" s="66">
        <v>1.6435185185185183E-3</v>
      </c>
      <c r="E69" s="66">
        <v>1.6203703703703703E-3</v>
      </c>
      <c r="F69" s="66">
        <v>1.5972222222222221E-3</v>
      </c>
      <c r="G69" s="67">
        <v>1.5740740740740741E-3</v>
      </c>
      <c r="H69" s="67">
        <v>1.5509259259259261E-3</v>
      </c>
      <c r="I69" s="67">
        <v>1.5277777777777779E-3</v>
      </c>
      <c r="J69" s="67">
        <v>1.5046296296296294E-3</v>
      </c>
      <c r="K69" s="63">
        <v>1.5046296296296294E-3</v>
      </c>
      <c r="L69" s="60">
        <v>1.4930555555555556E-3</v>
      </c>
      <c r="M69" s="62">
        <v>1.4062499999999997E-3</v>
      </c>
      <c r="O69" s="68"/>
      <c r="P69" s="69"/>
      <c r="Q69" s="69"/>
    </row>
    <row r="70" spans="1:19" ht="15" thickBot="1"/>
    <row r="71" spans="1:19" ht="15" thickBot="1">
      <c r="A71" s="131" t="s">
        <v>73</v>
      </c>
      <c r="B71" s="59" t="s">
        <v>26</v>
      </c>
      <c r="C71" s="114" t="s">
        <v>27</v>
      </c>
      <c r="D71" s="115" t="s">
        <v>28</v>
      </c>
      <c r="E71" s="116" t="s">
        <v>29</v>
      </c>
      <c r="F71" s="117" t="s">
        <v>30</v>
      </c>
      <c r="G71" s="93" t="s">
        <v>31</v>
      </c>
      <c r="H71" s="118" t="s">
        <v>32</v>
      </c>
      <c r="I71" s="119" t="s">
        <v>33</v>
      </c>
      <c r="J71" s="120" t="s">
        <v>34</v>
      </c>
      <c r="K71" s="59" t="s">
        <v>1</v>
      </c>
      <c r="L71" s="59" t="s">
        <v>25</v>
      </c>
      <c r="M71" s="92" t="s">
        <v>2</v>
      </c>
    </row>
    <row r="72" spans="1:19" ht="15" thickBot="1">
      <c r="A72" s="15" t="s">
        <v>3</v>
      </c>
      <c r="B72" s="141">
        <v>3.472222222222222E-3</v>
      </c>
      <c r="C72" s="141">
        <v>3.3564814814814811E-3</v>
      </c>
      <c r="D72" s="141">
        <v>3.2407407407407406E-3</v>
      </c>
      <c r="E72" s="141">
        <v>3.1249999999999997E-3</v>
      </c>
      <c r="F72" s="141">
        <v>3.0092592592592588E-3</v>
      </c>
      <c r="G72" s="141">
        <v>2.9282407407407412E-3</v>
      </c>
      <c r="H72" s="141">
        <v>2.8472222222222219E-3</v>
      </c>
      <c r="I72" s="141">
        <v>2.7893518518518519E-3</v>
      </c>
      <c r="J72" s="141">
        <v>2.7430555555555559E-3</v>
      </c>
      <c r="K72" s="11"/>
      <c r="L72" s="11"/>
      <c r="M72" s="32"/>
    </row>
    <row r="73" spans="1:19" ht="14.4" customHeight="1" thickBot="1">
      <c r="A73" s="312" t="s">
        <v>1046</v>
      </c>
      <c r="B73" s="373">
        <v>3.3564814814814811E-3</v>
      </c>
      <c r="C73" s="373">
        <v>3.2407407407407406E-3</v>
      </c>
      <c r="D73" s="373">
        <v>3.1249999999999997E-3</v>
      </c>
      <c r="E73" s="373">
        <v>3.0092592592592588E-3</v>
      </c>
      <c r="F73" s="373">
        <v>2.9282407407407412E-3</v>
      </c>
      <c r="G73" s="373">
        <v>2.8472222222222219E-3</v>
      </c>
      <c r="H73" s="373">
        <v>2.7893518518518519E-3</v>
      </c>
      <c r="I73" s="373">
        <v>2.7430555555555559E-3</v>
      </c>
      <c r="J73" s="374">
        <v>2.6967592592592594E-3</v>
      </c>
      <c r="K73" s="11"/>
      <c r="L73" s="11"/>
      <c r="M73" s="32"/>
    </row>
    <row r="74" spans="1:19" ht="15" thickBot="1"/>
    <row r="75" spans="1:19">
      <c r="A75" s="143" t="s">
        <v>74</v>
      </c>
      <c r="B75" s="59" t="s">
        <v>26</v>
      </c>
      <c r="C75" s="114" t="s">
        <v>27</v>
      </c>
      <c r="D75" s="115" t="s">
        <v>28</v>
      </c>
      <c r="E75" s="116" t="s">
        <v>29</v>
      </c>
      <c r="F75" s="117" t="s">
        <v>30</v>
      </c>
      <c r="G75" s="93" t="s">
        <v>31</v>
      </c>
      <c r="H75" s="118" t="s">
        <v>32</v>
      </c>
      <c r="I75" s="119" t="s">
        <v>33</v>
      </c>
      <c r="J75" s="120" t="s">
        <v>34</v>
      </c>
      <c r="K75" s="59" t="s">
        <v>1</v>
      </c>
      <c r="L75" s="59" t="s">
        <v>25</v>
      </c>
      <c r="M75" s="92" t="s">
        <v>2</v>
      </c>
    </row>
    <row r="76" spans="1:19">
      <c r="A76" s="90" t="s">
        <v>3</v>
      </c>
      <c r="B76" s="142">
        <v>4.3981481481481484E-3</v>
      </c>
      <c r="C76" s="103">
        <v>4.2824074074074075E-3</v>
      </c>
      <c r="D76" s="103">
        <v>4.1666666666666666E-3</v>
      </c>
      <c r="E76" s="103">
        <v>4.0509259259259257E-3</v>
      </c>
      <c r="F76" s="103">
        <v>3.9351851851851857E-3</v>
      </c>
      <c r="G76" s="103">
        <v>3.8194444444444443E-3</v>
      </c>
      <c r="H76" s="103">
        <v>3.7037037037037034E-3</v>
      </c>
      <c r="I76" s="103">
        <v>3.6111111111111114E-3</v>
      </c>
      <c r="J76" s="103">
        <v>3.5416666666666665E-3</v>
      </c>
      <c r="K76" s="6"/>
      <c r="L76" s="13"/>
      <c r="M76" s="87"/>
      <c r="P76" s="7"/>
      <c r="Q76" s="54"/>
      <c r="R76" s="54"/>
      <c r="S76" s="80"/>
    </row>
    <row r="77" spans="1:19">
      <c r="A77" s="306" t="s">
        <v>1046</v>
      </c>
      <c r="B77" s="366">
        <f t="shared" ref="B77:J77" si="11">SUM(B76+B78)/2</f>
        <v>4.2245370370370371E-3</v>
      </c>
      <c r="C77" s="366">
        <f t="shared" si="11"/>
        <v>4.1087962962962962E-3</v>
      </c>
      <c r="D77" s="366">
        <f t="shared" si="11"/>
        <v>3.9930555555555552E-3</v>
      </c>
      <c r="E77" s="366">
        <f t="shared" si="11"/>
        <v>3.8773148148148143E-3</v>
      </c>
      <c r="F77" s="366">
        <f t="shared" si="11"/>
        <v>3.7731481481481487E-3</v>
      </c>
      <c r="G77" s="366">
        <f t="shared" si="11"/>
        <v>3.6805555555555554E-3</v>
      </c>
      <c r="H77" s="366">
        <f t="shared" si="11"/>
        <v>3.5879629629629629E-3</v>
      </c>
      <c r="I77" s="366">
        <f t="shared" si="11"/>
        <v>3.5127314814814817E-3</v>
      </c>
      <c r="J77" s="367">
        <f t="shared" si="11"/>
        <v>3.449074074074074E-3</v>
      </c>
      <c r="K77" s="6"/>
      <c r="L77" s="13"/>
      <c r="M77" s="87"/>
      <c r="P77" s="7"/>
      <c r="Q77" s="54"/>
      <c r="R77" s="54"/>
      <c r="S77" s="80"/>
    </row>
    <row r="78" spans="1:19">
      <c r="A78" s="90" t="s">
        <v>4</v>
      </c>
      <c r="B78" s="103">
        <v>4.0509259259259257E-3</v>
      </c>
      <c r="C78" s="103">
        <v>3.9351851851851857E-3</v>
      </c>
      <c r="D78" s="103">
        <v>3.8194444444444443E-3</v>
      </c>
      <c r="E78" s="103">
        <v>3.7037037037037034E-3</v>
      </c>
      <c r="F78" s="103">
        <v>3.6111111111111114E-3</v>
      </c>
      <c r="G78" s="103">
        <v>3.5416666666666665E-3</v>
      </c>
      <c r="H78" s="103">
        <v>3.472222222222222E-3</v>
      </c>
      <c r="I78" s="103">
        <v>3.414351851851852E-3</v>
      </c>
      <c r="J78" s="103">
        <v>3.3564814814814811E-3</v>
      </c>
      <c r="K78" s="63">
        <v>3.4027777777777784E-3</v>
      </c>
      <c r="L78" s="61">
        <v>3.3912037037037036E-3</v>
      </c>
      <c r="M78" s="71">
        <v>3.1712962962962958E-3</v>
      </c>
      <c r="P78" s="80"/>
      <c r="Q78" s="70"/>
      <c r="R78" s="81"/>
      <c r="S78" s="80"/>
    </row>
    <row r="79" spans="1:19">
      <c r="A79" s="306" t="s">
        <v>1047</v>
      </c>
      <c r="B79" s="366">
        <f t="shared" ref="B79:J79" si="12">SUM(B78+B80)/2</f>
        <v>3.9930555555555552E-3</v>
      </c>
      <c r="C79" s="366">
        <f t="shared" si="12"/>
        <v>3.8773148148148152E-3</v>
      </c>
      <c r="D79" s="366">
        <f t="shared" si="12"/>
        <v>3.7615740740740739E-3</v>
      </c>
      <c r="E79" s="366">
        <f t="shared" si="12"/>
        <v>3.6574074074074074E-3</v>
      </c>
      <c r="F79" s="366">
        <f t="shared" si="12"/>
        <v>3.5763888888888889E-3</v>
      </c>
      <c r="G79" s="366">
        <f t="shared" si="12"/>
        <v>3.5069444444444445E-3</v>
      </c>
      <c r="H79" s="366">
        <f t="shared" si="12"/>
        <v>3.4432870370370372E-3</v>
      </c>
      <c r="I79" s="366">
        <f t="shared" si="12"/>
        <v>3.3854166666666668E-3</v>
      </c>
      <c r="J79" s="367">
        <f t="shared" si="12"/>
        <v>3.3275462962962963E-3</v>
      </c>
      <c r="K79" s="63"/>
      <c r="L79" s="61"/>
      <c r="M79" s="71"/>
      <c r="P79" s="80"/>
      <c r="Q79" s="70"/>
      <c r="R79" s="81"/>
      <c r="S79" s="80"/>
    </row>
    <row r="80" spans="1:19">
      <c r="A80" s="90" t="s">
        <v>52</v>
      </c>
      <c r="B80" s="103">
        <v>3.9351851851851857E-3</v>
      </c>
      <c r="C80" s="103">
        <v>3.8194444444444443E-3</v>
      </c>
      <c r="D80" s="103">
        <v>3.7037037037037034E-3</v>
      </c>
      <c r="E80" s="103">
        <v>3.6111111111111114E-3</v>
      </c>
      <c r="F80" s="103">
        <v>3.5416666666666665E-3</v>
      </c>
      <c r="G80" s="103">
        <v>3.472222222222222E-3</v>
      </c>
      <c r="H80" s="103">
        <v>3.414351851851852E-3</v>
      </c>
      <c r="I80" s="103">
        <v>3.3564814814814811E-3</v>
      </c>
      <c r="J80" s="103">
        <v>3.2986111111111111E-3</v>
      </c>
      <c r="K80" s="63">
        <v>3.3333333333333335E-3</v>
      </c>
      <c r="L80" s="61">
        <v>3.3449074074074071E-3</v>
      </c>
      <c r="M80" s="71">
        <v>3.1249999999999997E-3</v>
      </c>
      <c r="P80" s="80"/>
      <c r="Q80" s="70"/>
      <c r="R80" s="81"/>
    </row>
    <row r="81" spans="1:18">
      <c r="A81" s="307" t="s">
        <v>1048</v>
      </c>
      <c r="B81" s="366">
        <f t="shared" ref="B81:J81" si="13">SUM(B80+B82)/2</f>
        <v>3.8773148148148152E-3</v>
      </c>
      <c r="C81" s="366">
        <f t="shared" si="13"/>
        <v>3.7615740740740739E-3</v>
      </c>
      <c r="D81" s="366">
        <f t="shared" si="13"/>
        <v>3.6574074074074074E-3</v>
      </c>
      <c r="E81" s="366">
        <f t="shared" si="13"/>
        <v>3.5763888888888889E-3</v>
      </c>
      <c r="F81" s="366">
        <f t="shared" si="13"/>
        <v>3.5069444444444445E-3</v>
      </c>
      <c r="G81" s="366">
        <f t="shared" si="13"/>
        <v>3.4432870370370372E-3</v>
      </c>
      <c r="H81" s="366">
        <f t="shared" si="13"/>
        <v>3.3854166666666668E-3</v>
      </c>
      <c r="I81" s="366">
        <f t="shared" si="13"/>
        <v>3.3275462962962963E-3</v>
      </c>
      <c r="J81" s="367">
        <f t="shared" si="13"/>
        <v>3.2696759259259259E-3</v>
      </c>
      <c r="K81" s="63"/>
      <c r="L81" s="61"/>
      <c r="M81" s="71"/>
      <c r="P81" s="80"/>
      <c r="Q81" s="70"/>
      <c r="R81" s="81"/>
    </row>
    <row r="82" spans="1:18">
      <c r="A82" s="90" t="s">
        <v>53</v>
      </c>
      <c r="B82" s="103">
        <v>3.8194444444444443E-3</v>
      </c>
      <c r="C82" s="103">
        <v>3.7037037037037034E-3</v>
      </c>
      <c r="D82" s="103">
        <v>3.6111111111111114E-3</v>
      </c>
      <c r="E82" s="103">
        <v>3.5416666666666665E-3</v>
      </c>
      <c r="F82" s="103">
        <v>3.472222222222222E-3</v>
      </c>
      <c r="G82" s="103">
        <v>3.414351851851852E-3</v>
      </c>
      <c r="H82" s="103">
        <v>3.3564814814814811E-3</v>
      </c>
      <c r="I82" s="103">
        <v>3.2986111111111111E-3</v>
      </c>
      <c r="J82" s="103">
        <v>3.2407407407407406E-3</v>
      </c>
      <c r="K82" s="63">
        <v>3.2986111111111111E-3</v>
      </c>
      <c r="L82" s="61">
        <v>3.2638888888888891E-3</v>
      </c>
      <c r="M82" s="71">
        <v>3.0439814814814821E-3</v>
      </c>
      <c r="P82" s="80"/>
      <c r="Q82" s="70"/>
      <c r="R82" s="81"/>
    </row>
    <row r="83" spans="1:18" ht="15" thickBot="1">
      <c r="A83" s="91" t="s">
        <v>7</v>
      </c>
      <c r="B83" s="104">
        <v>3.5416666666666665E-3</v>
      </c>
      <c r="C83" s="104">
        <v>3.472222222222222E-3</v>
      </c>
      <c r="D83" s="104">
        <v>3.414351851851852E-3</v>
      </c>
      <c r="E83" s="104">
        <v>3.3564814814814811E-3</v>
      </c>
      <c r="F83" s="104">
        <v>3.2986111111111111E-3</v>
      </c>
      <c r="G83" s="104">
        <v>3.2407407407407406E-3</v>
      </c>
      <c r="H83" s="104">
        <v>3.2060185185185191E-3</v>
      </c>
      <c r="I83" s="104">
        <v>3.1712962962962958E-3</v>
      </c>
      <c r="J83" s="104">
        <v>3.1365740740740742E-3</v>
      </c>
      <c r="K83" s="88">
        <v>3.0960648148148149E-3</v>
      </c>
      <c r="L83" s="84">
        <v>3.1828703703703702E-3</v>
      </c>
      <c r="M83" s="89">
        <v>2.8703703703703708E-3</v>
      </c>
    </row>
    <row r="84" spans="1:18" ht="15" thickBot="1"/>
    <row r="85" spans="1:18">
      <c r="A85" s="131" t="s">
        <v>76</v>
      </c>
      <c r="B85" s="59" t="s">
        <v>26</v>
      </c>
      <c r="C85" s="114" t="s">
        <v>27</v>
      </c>
      <c r="D85" s="115" t="s">
        <v>28</v>
      </c>
      <c r="E85" s="116" t="s">
        <v>29</v>
      </c>
      <c r="F85" s="117" t="s">
        <v>30</v>
      </c>
      <c r="G85" s="93" t="s">
        <v>31</v>
      </c>
      <c r="H85" s="118" t="s">
        <v>32</v>
      </c>
      <c r="I85" s="119" t="s">
        <v>33</v>
      </c>
      <c r="J85" s="120" t="s">
        <v>34</v>
      </c>
      <c r="K85" s="59" t="s">
        <v>1</v>
      </c>
      <c r="L85" s="59" t="s">
        <v>25</v>
      </c>
      <c r="M85" s="92" t="s">
        <v>2</v>
      </c>
    </row>
    <row r="86" spans="1:18">
      <c r="A86" s="15" t="s">
        <v>4</v>
      </c>
      <c r="B86" s="67">
        <v>9.0277777777777787E-3</v>
      </c>
      <c r="C86" s="67">
        <v>8.8541666666666664E-3</v>
      </c>
      <c r="D86" s="67">
        <v>8.6805555555555559E-3</v>
      </c>
      <c r="E86" s="67">
        <v>8.5069444444444437E-3</v>
      </c>
      <c r="F86" s="67">
        <v>8.3333333333333332E-3</v>
      </c>
      <c r="G86" s="67">
        <v>8.1597222222222227E-3</v>
      </c>
      <c r="H86" s="67">
        <v>7.9861111111111122E-3</v>
      </c>
      <c r="I86" s="67">
        <v>7.8125E-3</v>
      </c>
      <c r="J86" s="67">
        <v>7.6388888888888886E-3</v>
      </c>
      <c r="K86" s="63">
        <v>7.9861111111111122E-3</v>
      </c>
      <c r="L86" s="11"/>
      <c r="M86" s="71">
        <v>7.1180555555555554E-3</v>
      </c>
      <c r="O86" s="68"/>
      <c r="P86" s="56"/>
      <c r="Q86" s="69"/>
    </row>
    <row r="87" spans="1:18">
      <c r="A87" s="306" t="s">
        <v>1047</v>
      </c>
      <c r="B87" s="366">
        <f t="shared" ref="B87:J87" si="14">SUM(B86+B88)/2</f>
        <v>8.7673611111111112E-3</v>
      </c>
      <c r="C87" s="366">
        <f t="shared" si="14"/>
        <v>8.5937500000000007E-3</v>
      </c>
      <c r="D87" s="366">
        <f t="shared" si="14"/>
        <v>8.4201388888888902E-3</v>
      </c>
      <c r="E87" s="366">
        <f t="shared" si="14"/>
        <v>8.246527777777778E-3</v>
      </c>
      <c r="F87" s="366">
        <f t="shared" si="14"/>
        <v>8.0729166666666657E-3</v>
      </c>
      <c r="G87" s="366">
        <f t="shared" si="14"/>
        <v>7.8993055555555552E-3</v>
      </c>
      <c r="H87" s="366">
        <f t="shared" si="14"/>
        <v>7.7256944444444448E-3</v>
      </c>
      <c r="I87" s="366">
        <f t="shared" si="14"/>
        <v>7.5810185185185182E-3</v>
      </c>
      <c r="J87" s="367">
        <f t="shared" si="14"/>
        <v>7.4074074074074077E-3</v>
      </c>
      <c r="K87" s="63"/>
      <c r="L87" s="11"/>
      <c r="M87" s="71"/>
      <c r="O87" s="68"/>
      <c r="P87" s="56"/>
      <c r="Q87" s="69"/>
    </row>
    <row r="88" spans="1:18">
      <c r="A88" s="15" t="s">
        <v>52</v>
      </c>
      <c r="B88" s="67">
        <v>8.5069444444444437E-3</v>
      </c>
      <c r="C88" s="67">
        <v>8.3333333333333332E-3</v>
      </c>
      <c r="D88" s="67">
        <v>8.1597222222222227E-3</v>
      </c>
      <c r="E88" s="67">
        <v>7.9861111111111122E-3</v>
      </c>
      <c r="F88" s="67">
        <v>7.8125E-3</v>
      </c>
      <c r="G88" s="67">
        <v>7.6388888888888886E-3</v>
      </c>
      <c r="H88" s="67">
        <v>7.4652777777777781E-3</v>
      </c>
      <c r="I88" s="67">
        <v>7.3495370370370372E-3</v>
      </c>
      <c r="J88" s="67">
        <v>7.1759259259259259E-3</v>
      </c>
      <c r="K88" s="63">
        <v>7.5231481481481477E-3</v>
      </c>
      <c r="L88" s="61">
        <v>7.2916666666666659E-3</v>
      </c>
      <c r="M88" s="71">
        <v>6.8865740740740736E-3</v>
      </c>
      <c r="O88" s="68"/>
      <c r="P88" s="70"/>
      <c r="Q88" s="69"/>
    </row>
    <row r="89" spans="1:18">
      <c r="A89" s="306" t="s">
        <v>1048</v>
      </c>
      <c r="B89" s="366">
        <f t="shared" ref="B89:J89" si="15">SUM(B88+B90)/2</f>
        <v>8.3333333333333332E-3</v>
      </c>
      <c r="C89" s="366">
        <f t="shared" si="15"/>
        <v>8.1597222222222227E-3</v>
      </c>
      <c r="D89" s="366">
        <f t="shared" si="15"/>
        <v>7.9861111111111105E-3</v>
      </c>
      <c r="E89" s="366">
        <f t="shared" si="15"/>
        <v>7.8125E-3</v>
      </c>
      <c r="F89" s="366">
        <f t="shared" si="15"/>
        <v>7.6388888888888895E-3</v>
      </c>
      <c r="G89" s="366">
        <f t="shared" si="15"/>
        <v>7.4652777777777773E-3</v>
      </c>
      <c r="H89" s="366">
        <f t="shared" si="15"/>
        <v>7.3206018518518524E-3</v>
      </c>
      <c r="I89" s="366">
        <f t="shared" si="15"/>
        <v>7.2048611111111107E-3</v>
      </c>
      <c r="J89" s="367">
        <f t="shared" si="15"/>
        <v>7.060185185185185E-3</v>
      </c>
      <c r="K89" s="63"/>
      <c r="L89" s="61"/>
      <c r="M89" s="71"/>
      <c r="O89" s="68"/>
      <c r="P89" s="70"/>
      <c r="Q89" s="69"/>
    </row>
    <row r="90" spans="1:18">
      <c r="A90" s="15" t="s">
        <v>53</v>
      </c>
      <c r="B90" s="67">
        <v>8.1597222222222227E-3</v>
      </c>
      <c r="C90" s="67">
        <v>7.9861111111111122E-3</v>
      </c>
      <c r="D90" s="67">
        <v>7.8125E-3</v>
      </c>
      <c r="E90" s="67">
        <v>7.6388888888888886E-3</v>
      </c>
      <c r="F90" s="67">
        <v>7.4652777777777781E-3</v>
      </c>
      <c r="G90" s="67">
        <v>7.2916666666666659E-3</v>
      </c>
      <c r="H90" s="67">
        <v>7.1759259259259259E-3</v>
      </c>
      <c r="I90" s="67">
        <v>7.0601851851851841E-3</v>
      </c>
      <c r="J90" s="67">
        <v>6.9444444444444441E-3</v>
      </c>
      <c r="K90" s="63">
        <v>7.5231481481481477E-3</v>
      </c>
      <c r="L90" s="61">
        <v>7.0023148148148154E-3</v>
      </c>
      <c r="M90" s="71">
        <v>6.5972222222222222E-3</v>
      </c>
      <c r="O90" s="68"/>
      <c r="P90" s="70"/>
      <c r="Q90" s="69"/>
    </row>
    <row r="91" spans="1:18" ht="15" thickBot="1">
      <c r="A91" s="16" t="s">
        <v>7</v>
      </c>
      <c r="B91" s="73">
        <v>7.8125E-3</v>
      </c>
      <c r="C91" s="73">
        <v>7.6388888888888886E-3</v>
      </c>
      <c r="D91" s="73">
        <v>7.4652777777777781E-3</v>
      </c>
      <c r="E91" s="73">
        <v>7.2916666666666659E-3</v>
      </c>
      <c r="F91" s="73">
        <v>7.1759259259259259E-3</v>
      </c>
      <c r="G91" s="73">
        <v>7.0601851851851841E-3</v>
      </c>
      <c r="H91" s="73">
        <v>6.9444444444444441E-3</v>
      </c>
      <c r="I91" s="73">
        <v>6.828703703703704E-3</v>
      </c>
      <c r="J91" s="73">
        <v>6.7708333333333336E-3</v>
      </c>
      <c r="K91" s="34"/>
      <c r="L91" s="33"/>
      <c r="M91" s="35"/>
    </row>
    <row r="92" spans="1:18" ht="15" thickBot="1"/>
    <row r="93" spans="1:18" ht="15" thickBot="1">
      <c r="A93" s="131" t="s">
        <v>75</v>
      </c>
      <c r="B93" s="59" t="s">
        <v>26</v>
      </c>
      <c r="C93" s="114" t="s">
        <v>27</v>
      </c>
      <c r="D93" s="115" t="s">
        <v>28</v>
      </c>
      <c r="E93" s="116" t="s">
        <v>29</v>
      </c>
      <c r="F93" s="117" t="s">
        <v>30</v>
      </c>
      <c r="G93" s="93" t="s">
        <v>31</v>
      </c>
      <c r="H93" s="118" t="s">
        <v>32</v>
      </c>
      <c r="I93" s="119" t="s">
        <v>33</v>
      </c>
      <c r="J93" s="120" t="s">
        <v>34</v>
      </c>
      <c r="K93" s="59" t="s">
        <v>1</v>
      </c>
      <c r="L93" s="59" t="s">
        <v>25</v>
      </c>
      <c r="M93" s="92" t="s">
        <v>2</v>
      </c>
    </row>
    <row r="94" spans="1:18" ht="15" thickBot="1">
      <c r="A94" s="285" t="s">
        <v>1048</v>
      </c>
      <c r="B94" s="141">
        <v>1.8055555555555554E-2</v>
      </c>
      <c r="C94" s="141">
        <v>1.7361111111111112E-2</v>
      </c>
      <c r="D94" s="141">
        <v>1.6666666666666666E-2</v>
      </c>
      <c r="E94" s="141">
        <v>1.5277777777777777E-2</v>
      </c>
      <c r="F94" s="141">
        <v>1.4814814814814815E-2</v>
      </c>
      <c r="G94" s="141">
        <v>1.4351851851851852E-2</v>
      </c>
      <c r="H94" s="141">
        <v>1.4004629629629629E-2</v>
      </c>
      <c r="I94" s="141">
        <v>1.3657407407407408E-2</v>
      </c>
      <c r="J94" s="376">
        <v>1.3425925925925924E-2</v>
      </c>
      <c r="K94" s="235"/>
      <c r="L94" s="235"/>
      <c r="M94" s="375"/>
    </row>
    <row r="95" spans="1:18" ht="15" thickBot="1">
      <c r="A95" s="15" t="s">
        <v>53</v>
      </c>
      <c r="B95" s="67">
        <v>1.6666666666666666E-2</v>
      </c>
      <c r="C95" s="67">
        <v>1.5277777777777777E-2</v>
      </c>
      <c r="D95" s="67">
        <v>1.4583333333333332E-2</v>
      </c>
      <c r="E95" s="67">
        <v>1.3888888888888888E-2</v>
      </c>
      <c r="F95" s="101">
        <v>1.3425925925925924E-2</v>
      </c>
      <c r="G95" s="101">
        <v>1.3078703703703703E-2</v>
      </c>
      <c r="H95" s="101">
        <v>1.2731481481481481E-2</v>
      </c>
      <c r="I95" s="101">
        <v>1.2499999999999999E-2</v>
      </c>
      <c r="J95" s="101">
        <v>1.2268518518518519E-2</v>
      </c>
      <c r="K95" s="9"/>
      <c r="L95" s="12"/>
      <c r="M95" s="89">
        <v>1.2268518518518519E-2</v>
      </c>
    </row>
    <row r="96" spans="1:18" ht="15" thickBot="1">
      <c r="A96" s="16" t="s">
        <v>69</v>
      </c>
      <c r="B96" s="162">
        <v>1.3888888888888888E-2</v>
      </c>
      <c r="C96" s="162">
        <v>1.3425925925925924E-2</v>
      </c>
      <c r="D96" s="162">
        <v>1.3078703703703703E-2</v>
      </c>
      <c r="E96" s="162">
        <v>1.2731481481481481E-2</v>
      </c>
      <c r="F96" s="162">
        <v>1.2499999999999999E-2</v>
      </c>
      <c r="G96" s="162">
        <v>1.2268518518518519E-2</v>
      </c>
      <c r="H96" s="162">
        <v>1.2037037037037035E-2</v>
      </c>
      <c r="I96" s="162">
        <v>1.1805555555555555E-2</v>
      </c>
      <c r="J96" s="163">
        <v>1.1574074074074075E-2</v>
      </c>
      <c r="K96" s="88">
        <v>1.2037037037037035E-2</v>
      </c>
      <c r="L96" s="75">
        <v>1.2037037037037035E-2</v>
      </c>
      <c r="M96" s="89">
        <v>1.082175925925926E-2</v>
      </c>
    </row>
    <row r="97" spans="1:17" ht="15" thickBot="1"/>
    <row r="98" spans="1:17">
      <c r="A98" s="131" t="s">
        <v>77</v>
      </c>
      <c r="B98" s="59" t="s">
        <v>26</v>
      </c>
      <c r="C98" s="114" t="s">
        <v>27</v>
      </c>
      <c r="D98" s="115" t="s">
        <v>28</v>
      </c>
      <c r="E98" s="116" t="s">
        <v>29</v>
      </c>
      <c r="F98" s="117" t="s">
        <v>30</v>
      </c>
      <c r="G98" s="93" t="s">
        <v>31</v>
      </c>
      <c r="H98" s="118" t="s">
        <v>32</v>
      </c>
      <c r="I98" s="119" t="s">
        <v>33</v>
      </c>
      <c r="J98" s="120" t="s">
        <v>34</v>
      </c>
      <c r="K98" s="59" t="s">
        <v>1</v>
      </c>
      <c r="L98" s="59" t="s">
        <v>25</v>
      </c>
      <c r="M98" s="92" t="s">
        <v>2</v>
      </c>
      <c r="O98" s="69"/>
      <c r="P98" s="68"/>
      <c r="Q98" s="68"/>
    </row>
    <row r="99" spans="1:17" ht="15" thickBot="1">
      <c r="A99" s="96" t="s">
        <v>69</v>
      </c>
      <c r="B99" s="72">
        <v>2.9861111111111113E-2</v>
      </c>
      <c r="C99" s="72">
        <v>2.8472222222222222E-2</v>
      </c>
      <c r="D99" s="72">
        <v>2.7546296296296294E-2</v>
      </c>
      <c r="E99" s="72">
        <v>2.6851851851851849E-2</v>
      </c>
      <c r="F99" s="72">
        <v>2.6388888888888889E-2</v>
      </c>
      <c r="G99" s="72">
        <v>2.5925925925925925E-2</v>
      </c>
      <c r="H99" s="72">
        <v>2.5462962962962962E-2</v>
      </c>
      <c r="I99" s="72">
        <v>2.4999999999999998E-2</v>
      </c>
      <c r="J99" s="72">
        <v>2.4537037037037038E-2</v>
      </c>
      <c r="K99" s="88">
        <v>2.7777777777777776E-2</v>
      </c>
      <c r="L99" s="33"/>
      <c r="M99" s="89">
        <v>2.2858796296296294E-2</v>
      </c>
    </row>
    <row r="101" spans="1:17" ht="21">
      <c r="A101" s="164" t="s">
        <v>126</v>
      </c>
      <c r="B101" s="165"/>
      <c r="C101" s="165"/>
      <c r="D101" s="165"/>
      <c r="E101" s="165"/>
      <c r="F101" s="165"/>
      <c r="G101" s="165"/>
      <c r="H101" s="165"/>
      <c r="I101" s="165"/>
      <c r="J101" s="165"/>
      <c r="K101" s="165"/>
      <c r="L101" s="165"/>
      <c r="M101" s="165"/>
    </row>
    <row r="102" spans="1:17" ht="15" thickBot="1"/>
    <row r="103" spans="1:17">
      <c r="A103" s="113" t="s">
        <v>127</v>
      </c>
      <c r="B103" s="59" t="s">
        <v>26</v>
      </c>
      <c r="C103" s="114" t="s">
        <v>27</v>
      </c>
      <c r="D103" s="115" t="s">
        <v>28</v>
      </c>
      <c r="E103" s="116" t="s">
        <v>29</v>
      </c>
      <c r="F103" s="117" t="s">
        <v>30</v>
      </c>
      <c r="G103" s="93" t="s">
        <v>31</v>
      </c>
      <c r="H103" s="118" t="s">
        <v>32</v>
      </c>
      <c r="I103" s="119" t="s">
        <v>33</v>
      </c>
      <c r="J103" s="120" t="s">
        <v>34</v>
      </c>
      <c r="K103" s="59" t="s">
        <v>1</v>
      </c>
      <c r="L103" s="59" t="s">
        <v>25</v>
      </c>
      <c r="M103" s="92" t="s">
        <v>2</v>
      </c>
    </row>
    <row r="104" spans="1:17" ht="15" thickBot="1">
      <c r="A104" s="166" t="s">
        <v>3</v>
      </c>
      <c r="B104" s="73">
        <v>1.0069444444444445E-2</v>
      </c>
      <c r="C104" s="73">
        <v>9.7222222222222224E-3</v>
      </c>
      <c r="D104" s="73">
        <v>9.3749999999999997E-3</v>
      </c>
      <c r="E104" s="73">
        <v>9.0277777777777787E-3</v>
      </c>
      <c r="F104" s="73">
        <v>8.6805555555555559E-3</v>
      </c>
      <c r="G104" s="72">
        <v>8.3333333333333332E-3</v>
      </c>
      <c r="H104" s="72">
        <v>8.0439814814814818E-3</v>
      </c>
      <c r="I104" s="72">
        <v>7.7546296296296287E-3</v>
      </c>
      <c r="J104" s="72">
        <v>7.5231481481481477E-3</v>
      </c>
      <c r="K104" s="327"/>
      <c r="L104" s="327"/>
      <c r="M104" s="328"/>
    </row>
    <row r="105" spans="1:17" ht="15" thickBot="1">
      <c r="A105" s="377" t="s">
        <v>1046</v>
      </c>
      <c r="B105" s="363">
        <v>9.7222222222222224E-3</v>
      </c>
      <c r="C105" s="363">
        <v>9.3749999999999997E-3</v>
      </c>
      <c r="D105" s="363">
        <v>9.0277777777777787E-3</v>
      </c>
      <c r="E105" s="363">
        <v>8.6805555555555559E-3</v>
      </c>
      <c r="F105" s="363">
        <v>8.3333333333333332E-3</v>
      </c>
      <c r="G105" s="363">
        <v>8.0439814814814818E-3</v>
      </c>
      <c r="H105" s="363">
        <v>7.7546296296296287E-3</v>
      </c>
      <c r="I105" s="363">
        <v>7.5231481481481477E-3</v>
      </c>
      <c r="J105" s="369">
        <v>7.2916666666666668E-3</v>
      </c>
      <c r="K105" s="167"/>
      <c r="L105" s="52"/>
      <c r="M105" s="168"/>
    </row>
    <row r="106" spans="1:17" ht="15" thickBot="1"/>
    <row r="107" spans="1:17">
      <c r="A107" s="113" t="s">
        <v>128</v>
      </c>
      <c r="B107" s="59" t="s">
        <v>26</v>
      </c>
      <c r="C107" s="114" t="s">
        <v>27</v>
      </c>
      <c r="D107" s="115" t="s">
        <v>28</v>
      </c>
      <c r="E107" s="116" t="s">
        <v>29</v>
      </c>
      <c r="F107" s="117" t="s">
        <v>30</v>
      </c>
      <c r="G107" s="93" t="s">
        <v>31</v>
      </c>
      <c r="H107" s="118" t="s">
        <v>32</v>
      </c>
      <c r="I107" s="119" t="s">
        <v>33</v>
      </c>
      <c r="J107" s="120" t="s">
        <v>34</v>
      </c>
      <c r="K107" s="59" t="s">
        <v>1</v>
      </c>
      <c r="L107" s="59" t="s">
        <v>25</v>
      </c>
      <c r="M107" s="92" t="s">
        <v>2</v>
      </c>
    </row>
    <row r="108" spans="1:17">
      <c r="A108" s="169" t="s">
        <v>4</v>
      </c>
      <c r="B108" s="67">
        <v>1.3773148148148147E-2</v>
      </c>
      <c r="C108" s="67">
        <v>1.3310185185185187E-2</v>
      </c>
      <c r="D108" s="67">
        <v>1.2870370370370372E-2</v>
      </c>
      <c r="E108" s="67">
        <v>1.2442129629629629E-2</v>
      </c>
      <c r="F108" s="67">
        <v>1.2037037037037035E-2</v>
      </c>
      <c r="G108" s="66">
        <v>1.1655092592592594E-2</v>
      </c>
      <c r="H108" s="66">
        <v>1.1284722222222222E-2</v>
      </c>
      <c r="I108" s="66">
        <v>1.0937500000000001E-2</v>
      </c>
      <c r="J108" s="66">
        <v>1.0601851851851854E-2</v>
      </c>
      <c r="K108" s="170"/>
      <c r="L108" s="171">
        <v>1.2847222222222223E-2</v>
      </c>
      <c r="M108" s="172"/>
    </row>
    <row r="109" spans="1:17">
      <c r="A109" s="169" t="s">
        <v>1047</v>
      </c>
      <c r="B109" s="366">
        <f t="shared" ref="B109:J109" si="16">SUM(B108+B110)/2</f>
        <v>1.3321759259259259E-2</v>
      </c>
      <c r="C109" s="366">
        <f t="shared" si="16"/>
        <v>1.2876157407407409E-2</v>
      </c>
      <c r="D109" s="366">
        <f t="shared" si="16"/>
        <v>1.2453703703703703E-2</v>
      </c>
      <c r="E109" s="366">
        <f t="shared" si="16"/>
        <v>1.2048611111111111E-2</v>
      </c>
      <c r="F109" s="366">
        <f t="shared" si="16"/>
        <v>1.1660879629629629E-2</v>
      </c>
      <c r="G109" s="366">
        <f t="shared" si="16"/>
        <v>1.1296296296296297E-2</v>
      </c>
      <c r="H109" s="366">
        <f t="shared" si="16"/>
        <v>1.0943287037037038E-2</v>
      </c>
      <c r="I109" s="366">
        <f t="shared" si="16"/>
        <v>1.0607638888888889E-2</v>
      </c>
      <c r="J109" s="367">
        <f t="shared" si="16"/>
        <v>1.0283564814814815E-2</v>
      </c>
      <c r="K109" s="170"/>
      <c r="L109" s="171"/>
      <c r="M109" s="172"/>
    </row>
    <row r="110" spans="1:17">
      <c r="A110" s="169" t="s">
        <v>5</v>
      </c>
      <c r="B110" s="67">
        <v>1.2870370370370372E-2</v>
      </c>
      <c r="C110" s="67">
        <v>1.2442129629629629E-2</v>
      </c>
      <c r="D110" s="67">
        <v>1.2037037037037035E-2</v>
      </c>
      <c r="E110" s="66">
        <v>1.1655092592592594E-2</v>
      </c>
      <c r="F110" s="66">
        <v>1.1284722222222222E-2</v>
      </c>
      <c r="G110" s="66">
        <v>1.0937500000000001E-2</v>
      </c>
      <c r="H110" s="66">
        <v>1.0601851851851854E-2</v>
      </c>
      <c r="I110" s="66">
        <v>1.0277777777777778E-2</v>
      </c>
      <c r="J110" s="66">
        <v>9.9652777777777778E-3</v>
      </c>
      <c r="K110" s="170"/>
      <c r="L110" s="173"/>
      <c r="M110" s="172"/>
    </row>
    <row r="111" spans="1:17">
      <c r="A111" s="169" t="s">
        <v>1048</v>
      </c>
      <c r="B111" s="366">
        <f t="shared" ref="B111:J111" si="17">SUM(B110+B112)/2</f>
        <v>1.2453703703703703E-2</v>
      </c>
      <c r="C111" s="366">
        <f t="shared" si="17"/>
        <v>1.2048611111111111E-2</v>
      </c>
      <c r="D111" s="366">
        <f t="shared" si="17"/>
        <v>1.1660879629629629E-2</v>
      </c>
      <c r="E111" s="366">
        <f t="shared" si="17"/>
        <v>1.1296296296296297E-2</v>
      </c>
      <c r="F111" s="366">
        <f t="shared" si="17"/>
        <v>1.0943287037037038E-2</v>
      </c>
      <c r="G111" s="366">
        <f t="shared" si="17"/>
        <v>1.0607638888888889E-2</v>
      </c>
      <c r="H111" s="366">
        <f t="shared" si="17"/>
        <v>1.0283564814814815E-2</v>
      </c>
      <c r="I111" s="366">
        <f t="shared" si="17"/>
        <v>9.9710648148148145E-3</v>
      </c>
      <c r="J111" s="367">
        <f t="shared" si="17"/>
        <v>9.6759259259259264E-3</v>
      </c>
      <c r="K111" s="170"/>
      <c r="L111" s="173"/>
      <c r="M111" s="172"/>
    </row>
    <row r="112" spans="1:17">
      <c r="A112" s="169" t="s">
        <v>6</v>
      </c>
      <c r="B112" s="174">
        <v>1.2037037037037035E-2</v>
      </c>
      <c r="C112" s="175">
        <v>1.1655092592592594E-2</v>
      </c>
      <c r="D112" s="175">
        <v>1.1284722222222222E-2</v>
      </c>
      <c r="E112" s="175">
        <v>1.0937500000000001E-2</v>
      </c>
      <c r="F112" s="175">
        <v>1.0601851851851854E-2</v>
      </c>
      <c r="G112" s="175">
        <v>1.0277777777777778E-2</v>
      </c>
      <c r="H112" s="175">
        <v>9.9652777777777778E-3</v>
      </c>
      <c r="I112" s="175">
        <v>9.6643518518518511E-3</v>
      </c>
      <c r="J112" s="66">
        <v>9.386574074074075E-3</v>
      </c>
      <c r="K112" s="170"/>
      <c r="L112" s="5"/>
      <c r="M112" s="172"/>
    </row>
    <row r="113" spans="1:13" ht="15" thickBot="1">
      <c r="A113" s="166" t="s">
        <v>7</v>
      </c>
      <c r="B113" s="72">
        <v>1.1284722222222222E-2</v>
      </c>
      <c r="C113" s="72">
        <v>1.0937500000000001E-2</v>
      </c>
      <c r="D113" s="72">
        <v>1.0601851851851854E-2</v>
      </c>
      <c r="E113" s="72">
        <v>1.0277777777777778E-2</v>
      </c>
      <c r="F113" s="72">
        <v>9.9768518518518531E-3</v>
      </c>
      <c r="G113" s="72">
        <v>9.6759259259259264E-3</v>
      </c>
      <c r="H113" s="72">
        <v>9.386574074074075E-3</v>
      </c>
      <c r="I113" s="72">
        <v>9.0972222222222218E-3</v>
      </c>
      <c r="J113" s="72">
        <v>8.8310185185185176E-3</v>
      </c>
      <c r="K113" s="167"/>
      <c r="L113" s="52"/>
      <c r="M113" s="168"/>
    </row>
    <row r="114" spans="1:13" ht="15" thickBot="1"/>
    <row r="115" spans="1:13">
      <c r="A115" s="113" t="s">
        <v>129</v>
      </c>
      <c r="B115" s="59" t="s">
        <v>26</v>
      </c>
      <c r="C115" s="114" t="s">
        <v>27</v>
      </c>
      <c r="D115" s="115" t="s">
        <v>28</v>
      </c>
      <c r="E115" s="116" t="s">
        <v>29</v>
      </c>
      <c r="F115" s="117" t="s">
        <v>30</v>
      </c>
      <c r="G115" s="93" t="s">
        <v>31</v>
      </c>
      <c r="H115" s="118" t="s">
        <v>32</v>
      </c>
      <c r="I115" s="119" t="s">
        <v>33</v>
      </c>
      <c r="J115" s="120" t="s">
        <v>34</v>
      </c>
      <c r="K115" s="59" t="s">
        <v>1</v>
      </c>
      <c r="L115" s="59" t="s">
        <v>25</v>
      </c>
      <c r="M115" s="92" t="s">
        <v>2</v>
      </c>
    </row>
    <row r="116" spans="1:13">
      <c r="A116" s="169" t="s">
        <v>5</v>
      </c>
      <c r="B116" s="66">
        <v>2.1527777777777781E-2</v>
      </c>
      <c r="C116" s="66">
        <v>2.0833333333333332E-2</v>
      </c>
      <c r="D116" s="66">
        <v>2.0173611111111111E-2</v>
      </c>
      <c r="E116" s="66">
        <v>1.9537037037037037E-2</v>
      </c>
      <c r="F116" s="66">
        <v>1.8935185185185183E-2</v>
      </c>
      <c r="G116" s="66">
        <v>1.8356481481481481E-2</v>
      </c>
      <c r="H116" s="66">
        <v>1.7812499999999998E-2</v>
      </c>
      <c r="I116" s="66">
        <v>1.7280092592592593E-2</v>
      </c>
      <c r="J116" s="66">
        <v>1.6759259259259258E-2</v>
      </c>
      <c r="K116" s="170"/>
      <c r="L116" s="176">
        <v>1.9444444444444445E-2</v>
      </c>
      <c r="M116" s="172"/>
    </row>
    <row r="117" spans="1:13">
      <c r="A117" s="306" t="s">
        <v>1048</v>
      </c>
      <c r="B117" s="366">
        <f t="shared" ref="B117:J117" si="18">SUM(B116+B118)/2</f>
        <v>2.0850694444444446E-2</v>
      </c>
      <c r="C117" s="366">
        <f t="shared" si="18"/>
        <v>2.0185185185185184E-2</v>
      </c>
      <c r="D117" s="366">
        <f t="shared" si="18"/>
        <v>1.9554398148148147E-2</v>
      </c>
      <c r="E117" s="366">
        <f t="shared" si="18"/>
        <v>1.894675925925926E-2</v>
      </c>
      <c r="F117" s="366">
        <f t="shared" si="18"/>
        <v>1.8373842592592591E-2</v>
      </c>
      <c r="G117" s="366">
        <f t="shared" si="18"/>
        <v>1.7818287037037035E-2</v>
      </c>
      <c r="H117" s="366">
        <f t="shared" si="18"/>
        <v>1.728587962962963E-2</v>
      </c>
      <c r="I117" s="366">
        <f t="shared" si="18"/>
        <v>1.6770833333333332E-2</v>
      </c>
      <c r="J117" s="367">
        <f t="shared" si="18"/>
        <v>1.6267361111111107E-2</v>
      </c>
      <c r="K117" s="170"/>
      <c r="L117" s="176"/>
      <c r="M117" s="172"/>
    </row>
    <row r="118" spans="1:13">
      <c r="A118" s="169" t="s">
        <v>6</v>
      </c>
      <c r="B118" s="66">
        <v>2.0173611111111111E-2</v>
      </c>
      <c r="C118" s="66">
        <v>1.9537037037037037E-2</v>
      </c>
      <c r="D118" s="66">
        <v>1.8935185185185183E-2</v>
      </c>
      <c r="E118" s="66">
        <v>1.8356481481481481E-2</v>
      </c>
      <c r="F118" s="66">
        <v>1.7812499999999998E-2</v>
      </c>
      <c r="G118" s="66">
        <v>1.7280092592592593E-2</v>
      </c>
      <c r="H118" s="66">
        <v>1.6759259259259258E-2</v>
      </c>
      <c r="I118" s="66">
        <v>1.6261574074074074E-2</v>
      </c>
      <c r="J118" s="66">
        <v>1.577546296296296E-2</v>
      </c>
      <c r="K118" s="170"/>
      <c r="L118" s="5"/>
      <c r="M118" s="172"/>
    </row>
    <row r="119" spans="1:13" ht="15" thickBot="1">
      <c r="A119" s="166" t="s">
        <v>7</v>
      </c>
      <c r="B119" s="177">
        <v>1.8935185185185183E-2</v>
      </c>
      <c r="C119" s="177">
        <v>1.8356481481481481E-2</v>
      </c>
      <c r="D119" s="177">
        <v>1.7812499999999998E-2</v>
      </c>
      <c r="E119" s="177">
        <v>1.7280092592592593E-2</v>
      </c>
      <c r="F119" s="177">
        <v>1.6759259259259258E-2</v>
      </c>
      <c r="G119" s="177">
        <v>1.6261574074074074E-2</v>
      </c>
      <c r="H119" s="177">
        <v>1.577546296296296E-2</v>
      </c>
      <c r="I119" s="177">
        <v>1.5300925925925926E-2</v>
      </c>
      <c r="J119" s="177">
        <v>1.4872685185185185E-2</v>
      </c>
      <c r="K119" s="167"/>
      <c r="L119" s="52"/>
      <c r="M119" s="168"/>
    </row>
    <row r="120" spans="1:13" ht="15" thickBot="1"/>
    <row r="121" spans="1:13">
      <c r="A121" s="113" t="s">
        <v>130</v>
      </c>
      <c r="B121" s="59" t="s">
        <v>26</v>
      </c>
      <c r="C121" s="114" t="s">
        <v>27</v>
      </c>
      <c r="D121" s="115" t="s">
        <v>28</v>
      </c>
      <c r="E121" s="116" t="s">
        <v>29</v>
      </c>
      <c r="F121" s="117" t="s">
        <v>30</v>
      </c>
      <c r="G121" s="93" t="s">
        <v>31</v>
      </c>
      <c r="H121" s="118" t="s">
        <v>32</v>
      </c>
      <c r="I121" s="119" t="s">
        <v>33</v>
      </c>
      <c r="J121" s="120" t="s">
        <v>34</v>
      </c>
      <c r="K121" s="59" t="s">
        <v>1</v>
      </c>
      <c r="L121" s="59" t="s">
        <v>25</v>
      </c>
      <c r="M121" s="92" t="s">
        <v>2</v>
      </c>
    </row>
    <row r="122" spans="1:13">
      <c r="A122" s="169" t="s">
        <v>6</v>
      </c>
      <c r="B122" s="66">
        <v>4.1354166666666664E-2</v>
      </c>
      <c r="C122" s="66">
        <v>4.010416666666667E-2</v>
      </c>
      <c r="D122" s="66">
        <v>3.888888888888889E-2</v>
      </c>
      <c r="E122" s="66">
        <v>3.7766203703703705E-2</v>
      </c>
      <c r="F122" s="66">
        <v>3.6666666666666667E-2</v>
      </c>
      <c r="G122" s="66">
        <v>3.5613425925925923E-2</v>
      </c>
      <c r="H122" s="66">
        <v>3.4606481481481481E-2</v>
      </c>
      <c r="I122" s="66">
        <v>3.3622685185185179E-2</v>
      </c>
      <c r="J122" s="66">
        <v>3.2638888888888891E-2</v>
      </c>
      <c r="K122" s="170"/>
      <c r="L122" s="176">
        <v>3.8194444444444441E-2</v>
      </c>
      <c r="M122" s="172"/>
    </row>
    <row r="123" spans="1:13" ht="15" thickBot="1">
      <c r="A123" s="166" t="s">
        <v>7</v>
      </c>
      <c r="B123" s="72">
        <v>3.888888888888889E-2</v>
      </c>
      <c r="C123" s="72">
        <v>3.7766203703703705E-2</v>
      </c>
      <c r="D123" s="72">
        <v>3.6666666666666667E-2</v>
      </c>
      <c r="E123" s="72">
        <v>3.5613425925925923E-2</v>
      </c>
      <c r="F123" s="72">
        <v>3.4606481481481481E-2</v>
      </c>
      <c r="G123" s="72">
        <v>3.3622685185185179E-2</v>
      </c>
      <c r="H123" s="72">
        <v>3.2638888888888891E-2</v>
      </c>
      <c r="I123" s="72">
        <v>3.1712962962962964E-2</v>
      </c>
      <c r="J123" s="72">
        <v>3.0844907407407404E-2</v>
      </c>
      <c r="K123" s="167"/>
      <c r="L123" s="52"/>
      <c r="M123" s="168"/>
    </row>
    <row r="125" spans="1:13" ht="15" thickBot="1"/>
    <row r="126" spans="1:13">
      <c r="A126" s="113" t="s">
        <v>135</v>
      </c>
      <c r="B126" s="59" t="s">
        <v>26</v>
      </c>
      <c r="C126" s="114" t="s">
        <v>27</v>
      </c>
      <c r="D126" s="115" t="s">
        <v>28</v>
      </c>
      <c r="E126" s="116" t="s">
        <v>29</v>
      </c>
      <c r="F126" s="117" t="s">
        <v>30</v>
      </c>
      <c r="G126" s="93" t="s">
        <v>31</v>
      </c>
      <c r="H126" s="118" t="s">
        <v>32</v>
      </c>
      <c r="I126" s="119" t="s">
        <v>33</v>
      </c>
      <c r="J126" s="120" t="s">
        <v>34</v>
      </c>
      <c r="K126" s="59" t="s">
        <v>1</v>
      </c>
      <c r="L126" s="59" t="s">
        <v>25</v>
      </c>
      <c r="M126" s="92" t="s">
        <v>2</v>
      </c>
    </row>
    <row r="127" spans="1:13" ht="15" thickBot="1">
      <c r="A127" s="166" t="s">
        <v>3</v>
      </c>
      <c r="B127" s="73">
        <v>1.0532407407407407E-2</v>
      </c>
      <c r="C127" s="73">
        <v>1.0127314814814815E-2</v>
      </c>
      <c r="D127" s="73">
        <v>9.7222222222222224E-3</v>
      </c>
      <c r="E127" s="73">
        <v>9.3749999999999997E-3</v>
      </c>
      <c r="F127" s="73">
        <v>9.0277777777777787E-3</v>
      </c>
      <c r="G127" s="73">
        <v>8.7384259259259255E-3</v>
      </c>
      <c r="H127" s="73">
        <v>8.4490740740740741E-3</v>
      </c>
      <c r="I127" s="73">
        <v>8.217592592592594E-3</v>
      </c>
      <c r="J127" s="186">
        <v>7.9861111111111122E-3</v>
      </c>
      <c r="K127" s="167"/>
      <c r="L127" s="52"/>
      <c r="M127" s="168"/>
    </row>
    <row r="128" spans="1:13" ht="15" thickBot="1">
      <c r="A128" s="377" t="s">
        <v>1046</v>
      </c>
      <c r="B128" s="363">
        <v>1.0127314814814815E-2</v>
      </c>
      <c r="C128" s="363">
        <v>9.7222222222222224E-3</v>
      </c>
      <c r="D128" s="363">
        <v>9.3749999999999997E-3</v>
      </c>
      <c r="E128" s="363">
        <v>9.0277777777777787E-3</v>
      </c>
      <c r="F128" s="363">
        <v>8.7384259259259255E-3</v>
      </c>
      <c r="G128" s="363">
        <v>8.4490740740740741E-3</v>
      </c>
      <c r="H128" s="363">
        <v>8.217592592592594E-3</v>
      </c>
      <c r="I128" s="363">
        <v>7.9861111111111122E-3</v>
      </c>
      <c r="J128" s="369">
        <v>7.7546296296296295E-3</v>
      </c>
      <c r="K128" s="167"/>
      <c r="L128" s="52"/>
      <c r="M128" s="168"/>
    </row>
    <row r="129" spans="1:13" ht="15" thickBot="1"/>
    <row r="130" spans="1:13">
      <c r="A130" s="113" t="s">
        <v>136</v>
      </c>
      <c r="B130" s="59" t="s">
        <v>26</v>
      </c>
      <c r="C130" s="114" t="s">
        <v>27</v>
      </c>
      <c r="D130" s="115" t="s">
        <v>28</v>
      </c>
      <c r="E130" s="116" t="s">
        <v>29</v>
      </c>
      <c r="F130" s="117" t="s">
        <v>30</v>
      </c>
      <c r="G130" s="93" t="s">
        <v>31</v>
      </c>
      <c r="H130" s="118" t="s">
        <v>32</v>
      </c>
      <c r="I130" s="119" t="s">
        <v>33</v>
      </c>
      <c r="J130" s="120" t="s">
        <v>34</v>
      </c>
      <c r="K130" s="59" t="s">
        <v>1</v>
      </c>
      <c r="L130" s="59" t="s">
        <v>25</v>
      </c>
      <c r="M130" s="92" t="s">
        <v>2</v>
      </c>
    </row>
    <row r="131" spans="1:13">
      <c r="A131" s="169" t="s">
        <v>4</v>
      </c>
      <c r="B131" s="67">
        <v>1.5486111111111112E-2</v>
      </c>
      <c r="C131" s="67">
        <v>1.4895833333333332E-2</v>
      </c>
      <c r="D131" s="67">
        <v>1.4351851851851852E-2</v>
      </c>
      <c r="E131" s="67">
        <v>1.3854166666666666E-2</v>
      </c>
      <c r="F131" s="67">
        <v>1.3379629629629628E-2</v>
      </c>
      <c r="G131" s="66">
        <v>1.292824074074074E-2</v>
      </c>
      <c r="H131" s="66">
        <v>1.2499999999999999E-2</v>
      </c>
      <c r="I131" s="66">
        <v>1.2094907407407408E-2</v>
      </c>
      <c r="J131" s="66">
        <v>1.1712962962962965E-2</v>
      </c>
      <c r="K131" s="170"/>
      <c r="L131" s="171">
        <v>1.3541666666666667E-2</v>
      </c>
      <c r="M131" s="172"/>
    </row>
    <row r="132" spans="1:13">
      <c r="A132" s="306" t="s">
        <v>1047</v>
      </c>
      <c r="B132" s="366">
        <f t="shared" ref="B132:J132" si="19">SUM(B131+B133)/2</f>
        <v>1.4918981481481481E-2</v>
      </c>
      <c r="C132" s="366">
        <f t="shared" si="19"/>
        <v>1.4374999999999999E-2</v>
      </c>
      <c r="D132" s="366">
        <f t="shared" si="19"/>
        <v>1.3865740740740741E-2</v>
      </c>
      <c r="E132" s="366">
        <f t="shared" si="19"/>
        <v>1.3391203703703704E-2</v>
      </c>
      <c r="F132" s="366">
        <f t="shared" si="19"/>
        <v>1.2939814814814814E-2</v>
      </c>
      <c r="G132" s="366">
        <f t="shared" si="19"/>
        <v>1.2511574074074074E-2</v>
      </c>
      <c r="H132" s="366">
        <f t="shared" si="19"/>
        <v>1.2106481481481482E-2</v>
      </c>
      <c r="I132" s="366">
        <f t="shared" si="19"/>
        <v>1.171875E-2</v>
      </c>
      <c r="J132" s="367">
        <f t="shared" si="19"/>
        <v>1.1342592592592595E-2</v>
      </c>
      <c r="K132" s="170"/>
      <c r="L132" s="171"/>
      <c r="M132" s="172"/>
    </row>
    <row r="133" spans="1:13">
      <c r="A133" s="169" t="s">
        <v>5</v>
      </c>
      <c r="B133" s="67">
        <v>1.4351851851851852E-2</v>
      </c>
      <c r="C133" s="67">
        <v>1.3854166666666666E-2</v>
      </c>
      <c r="D133" s="67">
        <v>1.3379629629629628E-2</v>
      </c>
      <c r="E133" s="66">
        <v>1.292824074074074E-2</v>
      </c>
      <c r="F133" s="66">
        <v>1.2499999999999999E-2</v>
      </c>
      <c r="G133" s="66">
        <v>1.2094907407407408E-2</v>
      </c>
      <c r="H133" s="66">
        <v>1.1712962962962965E-2</v>
      </c>
      <c r="I133" s="66">
        <v>1.1342592592592592E-2</v>
      </c>
      <c r="J133" s="66">
        <v>1.0972222222222223E-2</v>
      </c>
      <c r="K133" s="170"/>
      <c r="L133" s="5"/>
      <c r="M133" s="172"/>
    </row>
    <row r="134" spans="1:13">
      <c r="A134" s="306" t="s">
        <v>1048</v>
      </c>
      <c r="B134" s="366">
        <f t="shared" ref="B134:J134" si="20">SUM(B133+B135)/2</f>
        <v>1.3865740740740741E-2</v>
      </c>
      <c r="C134" s="366">
        <f t="shared" si="20"/>
        <v>1.3391203703703704E-2</v>
      </c>
      <c r="D134" s="366">
        <f t="shared" si="20"/>
        <v>1.2939814814814814E-2</v>
      </c>
      <c r="E134" s="366">
        <f t="shared" si="20"/>
        <v>1.2511574074074074E-2</v>
      </c>
      <c r="F134" s="366">
        <f t="shared" si="20"/>
        <v>1.2106481481481482E-2</v>
      </c>
      <c r="G134" s="366">
        <f t="shared" si="20"/>
        <v>1.171875E-2</v>
      </c>
      <c r="H134" s="366">
        <f t="shared" si="20"/>
        <v>1.1342592592592595E-2</v>
      </c>
      <c r="I134" s="366">
        <f t="shared" si="20"/>
        <v>1.0983796296296297E-2</v>
      </c>
      <c r="J134" s="367">
        <f t="shared" si="20"/>
        <v>1.0630787037037038E-2</v>
      </c>
      <c r="K134" s="170"/>
      <c r="L134" s="5"/>
      <c r="M134" s="172"/>
    </row>
    <row r="135" spans="1:13">
      <c r="A135" s="169" t="s">
        <v>6</v>
      </c>
      <c r="B135" s="67">
        <v>1.3379629629629628E-2</v>
      </c>
      <c r="C135" s="66">
        <v>1.292824074074074E-2</v>
      </c>
      <c r="D135" s="66">
        <v>1.2499999999999999E-2</v>
      </c>
      <c r="E135" s="66">
        <v>1.2094907407407408E-2</v>
      </c>
      <c r="F135" s="66">
        <v>1.1712962962962965E-2</v>
      </c>
      <c r="G135" s="66">
        <v>1.1342592592592592E-2</v>
      </c>
      <c r="H135" s="66">
        <v>1.0972222222222223E-2</v>
      </c>
      <c r="I135" s="66">
        <v>1.0625000000000001E-2</v>
      </c>
      <c r="J135" s="66">
        <v>1.0289351851851852E-2</v>
      </c>
      <c r="K135" s="170"/>
      <c r="L135" s="5"/>
      <c r="M135" s="172"/>
    </row>
    <row r="136" spans="1:13" ht="15" thickBot="1">
      <c r="A136" s="166" t="s">
        <v>7</v>
      </c>
      <c r="B136" s="72">
        <v>1.2499999999999999E-2</v>
      </c>
      <c r="C136" s="72">
        <v>1.2094907407407408E-2</v>
      </c>
      <c r="D136" s="72">
        <v>1.1712962962962965E-2</v>
      </c>
      <c r="E136" s="72">
        <v>1.1342592592592592E-2</v>
      </c>
      <c r="F136" s="72">
        <v>1.0972222222222223E-2</v>
      </c>
      <c r="G136" s="72">
        <v>1.0625000000000001E-2</v>
      </c>
      <c r="H136" s="72">
        <v>1.0289351851851852E-2</v>
      </c>
      <c r="I136" s="72">
        <v>9.9537037037037042E-3</v>
      </c>
      <c r="J136" s="72">
        <v>9.6296296296296303E-3</v>
      </c>
      <c r="K136" s="167"/>
      <c r="L136" s="52"/>
      <c r="M136" s="168"/>
    </row>
    <row r="137" spans="1:13" ht="15" thickBot="1"/>
    <row r="138" spans="1:13">
      <c r="A138" s="113" t="s">
        <v>137</v>
      </c>
      <c r="B138" s="59" t="s">
        <v>26</v>
      </c>
      <c r="C138" s="114" t="s">
        <v>27</v>
      </c>
      <c r="D138" s="115" t="s">
        <v>28</v>
      </c>
      <c r="E138" s="116" t="s">
        <v>29</v>
      </c>
      <c r="F138" s="117" t="s">
        <v>30</v>
      </c>
      <c r="G138" s="93" t="s">
        <v>31</v>
      </c>
      <c r="H138" s="118" t="s">
        <v>32</v>
      </c>
      <c r="I138" s="119" t="s">
        <v>33</v>
      </c>
      <c r="J138" s="120" t="s">
        <v>34</v>
      </c>
      <c r="K138" s="59" t="s">
        <v>1</v>
      </c>
      <c r="L138" s="59" t="s">
        <v>25</v>
      </c>
      <c r="M138" s="92" t="s">
        <v>2</v>
      </c>
    </row>
    <row r="139" spans="1:13">
      <c r="A139" s="169" t="s">
        <v>5</v>
      </c>
      <c r="B139" s="66">
        <v>2.4305555555555556E-2</v>
      </c>
      <c r="C139" s="66">
        <v>2.3495370370370371E-2</v>
      </c>
      <c r="D139" s="66">
        <v>2.2708333333333334E-2</v>
      </c>
      <c r="E139" s="66">
        <v>2.1967592592592594E-2</v>
      </c>
      <c r="F139" s="66">
        <v>2.1273148148148149E-2</v>
      </c>
      <c r="G139" s="66">
        <v>2.0601851851851854E-2</v>
      </c>
      <c r="H139" s="66">
        <v>1.996527777777778E-2</v>
      </c>
      <c r="I139" s="66">
        <v>1.9340277777777779E-2</v>
      </c>
      <c r="J139" s="66">
        <v>1.8749999999999999E-2</v>
      </c>
      <c r="K139" s="170"/>
      <c r="L139" s="176">
        <v>2.0833333333333332E-2</v>
      </c>
      <c r="M139" s="172"/>
    </row>
    <row r="140" spans="1:13">
      <c r="A140" s="306" t="s">
        <v>1048</v>
      </c>
      <c r="B140" s="366">
        <f t="shared" ref="B140:J140" si="21">SUM(B139+B141)/2</f>
        <v>2.3506944444444445E-2</v>
      </c>
      <c r="C140" s="366">
        <f t="shared" si="21"/>
        <v>2.2731481481481484E-2</v>
      </c>
      <c r="D140" s="366">
        <f t="shared" si="21"/>
        <v>2.1990740740740741E-2</v>
      </c>
      <c r="E140" s="366">
        <f t="shared" si="21"/>
        <v>2.1284722222222226E-2</v>
      </c>
      <c r="F140" s="366">
        <f t="shared" si="21"/>
        <v>2.0619212962962964E-2</v>
      </c>
      <c r="G140" s="366">
        <f t="shared" si="21"/>
        <v>1.9971064814814816E-2</v>
      </c>
      <c r="H140" s="366">
        <f t="shared" si="21"/>
        <v>1.935763888888889E-2</v>
      </c>
      <c r="I140" s="366">
        <f t="shared" si="21"/>
        <v>1.8755787037037036E-2</v>
      </c>
      <c r="J140" s="367">
        <f t="shared" si="21"/>
        <v>1.8177083333333333E-2</v>
      </c>
      <c r="K140" s="170"/>
      <c r="L140" s="176"/>
      <c r="M140" s="172"/>
    </row>
    <row r="141" spans="1:13">
      <c r="A141" s="169" t="s">
        <v>6</v>
      </c>
      <c r="B141" s="66">
        <v>2.2708333333333334E-2</v>
      </c>
      <c r="C141" s="66">
        <v>2.1967592592592594E-2</v>
      </c>
      <c r="D141" s="66">
        <v>2.1273148148148149E-2</v>
      </c>
      <c r="E141" s="66">
        <v>2.0601851851851854E-2</v>
      </c>
      <c r="F141" s="66">
        <v>1.996527777777778E-2</v>
      </c>
      <c r="G141" s="66">
        <v>1.9340277777777779E-2</v>
      </c>
      <c r="H141" s="66">
        <v>1.8749999999999999E-2</v>
      </c>
      <c r="I141" s="66">
        <v>1.8171296296296297E-2</v>
      </c>
      <c r="J141" s="66">
        <v>1.7604166666666667E-2</v>
      </c>
      <c r="K141" s="170"/>
      <c r="L141" s="5"/>
      <c r="M141" s="172"/>
    </row>
    <row r="142" spans="1:13" ht="15" thickBot="1">
      <c r="A142" s="166" t="s">
        <v>7</v>
      </c>
      <c r="B142" s="72">
        <v>2.1273148148148149E-2</v>
      </c>
      <c r="C142" s="72">
        <v>2.0601851851851854E-2</v>
      </c>
      <c r="D142" s="72">
        <v>1.996527777777778E-2</v>
      </c>
      <c r="E142" s="72">
        <v>1.9340277777777779E-2</v>
      </c>
      <c r="F142" s="72">
        <v>1.8749999999999999E-2</v>
      </c>
      <c r="G142" s="72">
        <v>1.8171296296296297E-2</v>
      </c>
      <c r="H142" s="72">
        <v>1.7604166666666667E-2</v>
      </c>
      <c r="I142" s="72">
        <v>1.7071759259259259E-2</v>
      </c>
      <c r="J142" s="180">
        <v>1.6550925925925924E-2</v>
      </c>
      <c r="K142" s="167"/>
      <c r="L142" s="52"/>
      <c r="M142" s="168"/>
    </row>
    <row r="143" spans="1:13" ht="15" thickBot="1"/>
    <row r="144" spans="1:13">
      <c r="A144" s="113" t="s">
        <v>138</v>
      </c>
      <c r="B144" s="59" t="s">
        <v>26</v>
      </c>
      <c r="C144" s="114" t="s">
        <v>27</v>
      </c>
      <c r="D144" s="115" t="s">
        <v>28</v>
      </c>
      <c r="E144" s="116" t="s">
        <v>29</v>
      </c>
      <c r="F144" s="117" t="s">
        <v>30</v>
      </c>
      <c r="G144" s="93" t="s">
        <v>31</v>
      </c>
      <c r="H144" s="118" t="s">
        <v>32</v>
      </c>
      <c r="I144" s="119" t="s">
        <v>33</v>
      </c>
      <c r="J144" s="120" t="s">
        <v>34</v>
      </c>
      <c r="K144" s="59" t="s">
        <v>1</v>
      </c>
      <c r="L144" s="59" t="s">
        <v>25</v>
      </c>
      <c r="M144" s="92" t="s">
        <v>2</v>
      </c>
    </row>
    <row r="145" spans="1:13">
      <c r="A145" s="169" t="s">
        <v>6</v>
      </c>
      <c r="B145" s="187">
        <v>4.6643518518518522E-2</v>
      </c>
      <c r="C145" s="187">
        <v>4.5138888888888888E-2</v>
      </c>
      <c r="D145" s="187">
        <v>4.3750000000000004E-2</v>
      </c>
      <c r="E145" s="187">
        <v>4.2361111111111106E-2</v>
      </c>
      <c r="F145" s="66">
        <v>4.1087962962962958E-2</v>
      </c>
      <c r="G145" s="66">
        <v>3.9814814814814817E-2</v>
      </c>
      <c r="H145" s="66">
        <v>3.8599537037037036E-2</v>
      </c>
      <c r="I145" s="66">
        <v>3.7384259259259263E-2</v>
      </c>
      <c r="J145" s="66">
        <v>3.6284722222222225E-2</v>
      </c>
      <c r="K145" s="170"/>
      <c r="L145" s="176">
        <v>4.027777777777778E-2</v>
      </c>
      <c r="M145" s="172"/>
    </row>
    <row r="146" spans="1:13" ht="15" thickBot="1">
      <c r="A146" s="166" t="s">
        <v>7</v>
      </c>
      <c r="B146" s="188">
        <v>4.3750000000000004E-2</v>
      </c>
      <c r="C146" s="188">
        <v>4.2361111111111106E-2</v>
      </c>
      <c r="D146" s="72">
        <v>4.1087962962962958E-2</v>
      </c>
      <c r="E146" s="72">
        <v>3.9814814814814817E-2</v>
      </c>
      <c r="F146" s="72">
        <v>3.8599537037037036E-2</v>
      </c>
      <c r="G146" s="72">
        <v>3.7384259259259263E-2</v>
      </c>
      <c r="H146" s="72">
        <v>3.6284722222222225E-2</v>
      </c>
      <c r="I146" s="72">
        <v>3.5185185185185187E-2</v>
      </c>
      <c r="J146" s="72">
        <v>3.408564814814815E-2</v>
      </c>
      <c r="K146" s="167"/>
      <c r="L146" s="52"/>
      <c r="M146" s="168"/>
    </row>
    <row r="149" spans="1:13" ht="19.8">
      <c r="A149" s="178" t="s">
        <v>131</v>
      </c>
      <c r="B149" s="165"/>
      <c r="C149" s="165"/>
      <c r="D149" s="165"/>
      <c r="E149" s="165"/>
      <c r="F149" s="165"/>
      <c r="G149" s="165"/>
      <c r="H149" s="165"/>
      <c r="I149" s="165"/>
      <c r="J149" s="165"/>
      <c r="K149" s="165"/>
      <c r="L149" s="165"/>
    </row>
    <row r="150" spans="1:13" ht="15" thickBot="1"/>
    <row r="151" spans="1:13">
      <c r="A151" s="113" t="s">
        <v>1051</v>
      </c>
      <c r="B151" s="59" t="s">
        <v>26</v>
      </c>
      <c r="C151" s="114" t="s">
        <v>27</v>
      </c>
      <c r="D151" s="115" t="s">
        <v>28</v>
      </c>
      <c r="E151" s="116" t="s">
        <v>29</v>
      </c>
      <c r="F151" s="117" t="s">
        <v>30</v>
      </c>
      <c r="G151" s="93" t="s">
        <v>31</v>
      </c>
      <c r="H151" s="118" t="s">
        <v>32</v>
      </c>
      <c r="I151" s="119" t="s">
        <v>33</v>
      </c>
      <c r="J151" s="120" t="s">
        <v>34</v>
      </c>
      <c r="K151" s="59" t="s">
        <v>1</v>
      </c>
      <c r="L151" s="59" t="s">
        <v>25</v>
      </c>
    </row>
    <row r="152" spans="1:13" ht="15" thickBot="1">
      <c r="A152" s="166" t="s">
        <v>1046</v>
      </c>
      <c r="B152" s="179"/>
      <c r="C152" s="179"/>
      <c r="D152" s="179"/>
      <c r="E152" s="179"/>
      <c r="F152" s="179"/>
      <c r="G152" s="72"/>
      <c r="H152" s="72"/>
      <c r="I152" s="72"/>
      <c r="J152" s="180"/>
      <c r="K152" s="181"/>
      <c r="L152" s="182"/>
    </row>
    <row r="153" spans="1:13" ht="15" thickBot="1">
      <c r="A153" s="378"/>
    </row>
    <row r="154" spans="1:13">
      <c r="A154" s="113" t="s">
        <v>132</v>
      </c>
      <c r="B154" s="59" t="s">
        <v>26</v>
      </c>
      <c r="C154" s="114" t="s">
        <v>27</v>
      </c>
      <c r="D154" s="115" t="s">
        <v>28</v>
      </c>
      <c r="E154" s="116" t="s">
        <v>29</v>
      </c>
      <c r="F154" s="117" t="s">
        <v>30</v>
      </c>
      <c r="G154" s="93" t="s">
        <v>31</v>
      </c>
      <c r="H154" s="118" t="s">
        <v>32</v>
      </c>
      <c r="I154" s="119" t="s">
        <v>33</v>
      </c>
      <c r="J154" s="120" t="s">
        <v>34</v>
      </c>
      <c r="K154" s="59" t="s">
        <v>1</v>
      </c>
      <c r="L154" s="59" t="s">
        <v>25</v>
      </c>
    </row>
    <row r="155" spans="1:13" ht="15" thickBot="1">
      <c r="A155" s="166" t="s">
        <v>1047</v>
      </c>
      <c r="B155" s="379">
        <v>3.8194444444444443E-3</v>
      </c>
      <c r="C155" s="380">
        <v>3.7268518518518519E-3</v>
      </c>
      <c r="D155" s="380">
        <v>3.6574074074074074E-3</v>
      </c>
      <c r="E155" s="380">
        <v>3.5879629629629629E-3</v>
      </c>
      <c r="F155" s="380">
        <v>3.5185185185185185E-3</v>
      </c>
      <c r="G155" s="380">
        <v>3.4490740740740745E-3</v>
      </c>
      <c r="H155" s="380">
        <v>3.3912037037037036E-3</v>
      </c>
      <c r="I155" s="380">
        <v>3.3333333333333335E-3</v>
      </c>
      <c r="J155" s="381">
        <v>3.2754629629629631E-3</v>
      </c>
      <c r="K155" s="181"/>
      <c r="L155" s="182"/>
    </row>
    <row r="156" spans="1:13" ht="15" thickBot="1">
      <c r="A156" s="166" t="s">
        <v>5</v>
      </c>
      <c r="B156" s="179">
        <v>3.6805555555555554E-3</v>
      </c>
      <c r="C156" s="179">
        <v>3.5879629629629629E-3</v>
      </c>
      <c r="D156" s="179">
        <v>3.5185185185185185E-3</v>
      </c>
      <c r="E156" s="179">
        <v>3.4490740740740745E-3</v>
      </c>
      <c r="F156" s="179">
        <v>3.3912037037037036E-3</v>
      </c>
      <c r="G156" s="72">
        <v>3.3333333333333335E-3</v>
      </c>
      <c r="H156" s="72">
        <v>3.2754629629629631E-3</v>
      </c>
      <c r="I156" s="72">
        <v>3.2175925925925926E-3</v>
      </c>
      <c r="J156" s="180">
        <v>3.1712962962962958E-3</v>
      </c>
      <c r="K156" s="181"/>
      <c r="L156" s="182"/>
    </row>
    <row r="157" spans="1:13" ht="15" thickBot="1">
      <c r="A157" s="166" t="s">
        <v>1048</v>
      </c>
      <c r="B157" s="379">
        <v>3.8194444444444443E-3</v>
      </c>
      <c r="C157" s="380">
        <v>3.7268518518518519E-3</v>
      </c>
      <c r="D157" s="380">
        <v>3.6574074074074074E-3</v>
      </c>
      <c r="E157" s="380">
        <v>3.5879629629629629E-3</v>
      </c>
      <c r="F157" s="380">
        <v>3.5185185185185185E-3</v>
      </c>
      <c r="G157" s="380">
        <v>3.4490740740740745E-3</v>
      </c>
      <c r="H157" s="380">
        <v>3.3912037037037036E-3</v>
      </c>
      <c r="I157" s="380">
        <v>3.3333333333333335E-3</v>
      </c>
      <c r="J157" s="381">
        <v>3.2754629629629631E-3</v>
      </c>
      <c r="K157" s="181"/>
      <c r="L157" s="182"/>
    </row>
    <row r="158" spans="1:13" ht="15" thickBot="1"/>
    <row r="159" spans="1:13">
      <c r="A159" s="113" t="s">
        <v>133</v>
      </c>
      <c r="B159" s="59" t="s">
        <v>26</v>
      </c>
      <c r="C159" s="114" t="s">
        <v>27</v>
      </c>
      <c r="D159" s="115" t="s">
        <v>28</v>
      </c>
      <c r="E159" s="116" t="s">
        <v>29</v>
      </c>
      <c r="F159" s="117" t="s">
        <v>30</v>
      </c>
      <c r="G159" s="93" t="s">
        <v>31</v>
      </c>
      <c r="H159" s="118" t="s">
        <v>32</v>
      </c>
      <c r="I159" s="119" t="s">
        <v>33</v>
      </c>
      <c r="J159" s="120" t="s">
        <v>34</v>
      </c>
      <c r="K159" s="59" t="s">
        <v>1</v>
      </c>
      <c r="L159" s="59" t="s">
        <v>25</v>
      </c>
    </row>
    <row r="160" spans="1:13" ht="15" thickBot="1">
      <c r="A160" s="312" t="s">
        <v>1048</v>
      </c>
      <c r="B160" s="366">
        <v>5.5555555555555558E-3</v>
      </c>
      <c r="C160" s="366">
        <v>5.3819444444444444E-3</v>
      </c>
      <c r="D160" s="366">
        <v>5.208333333333333E-3</v>
      </c>
      <c r="E160" s="366">
        <v>5.0810185185185186E-3</v>
      </c>
      <c r="F160" s="366">
        <v>4.9537037037037041E-3</v>
      </c>
      <c r="G160" s="366">
        <v>4.8379629629629632E-3</v>
      </c>
      <c r="H160" s="366">
        <v>4.7222222222222223E-3</v>
      </c>
      <c r="I160" s="366">
        <v>4.6064814814814814E-3</v>
      </c>
      <c r="J160" s="366">
        <v>4.5023148148148149E-3</v>
      </c>
      <c r="K160" s="235"/>
      <c r="L160" s="235"/>
    </row>
    <row r="161" spans="1:13">
      <c r="A161" s="169" t="s">
        <v>6</v>
      </c>
      <c r="B161" s="67">
        <v>5.208333333333333E-3</v>
      </c>
      <c r="C161" s="67">
        <v>5.0810185185185186E-3</v>
      </c>
      <c r="D161" s="67">
        <v>4.9537037037037041E-3</v>
      </c>
      <c r="E161" s="67">
        <v>4.8379629629629632E-3</v>
      </c>
      <c r="F161" s="67">
        <v>4.7222222222222223E-3</v>
      </c>
      <c r="G161" s="67">
        <v>4.6064814814814814E-3</v>
      </c>
      <c r="H161" s="67">
        <v>4.5023148148148149E-3</v>
      </c>
      <c r="I161" s="66">
        <v>4.3981481481481484E-3</v>
      </c>
      <c r="J161" s="66">
        <v>4.2939814814814811E-3</v>
      </c>
      <c r="K161" s="181">
        <v>4.8611111111111112E-3</v>
      </c>
      <c r="L161" s="97"/>
    </row>
    <row r="162" spans="1:13" ht="15" thickBot="1">
      <c r="A162" s="166" t="s">
        <v>7</v>
      </c>
      <c r="B162" s="73">
        <v>4.9537037037037041E-3</v>
      </c>
      <c r="C162" s="73">
        <v>4.8379629629629632E-3</v>
      </c>
      <c r="D162" s="73">
        <v>4.7222222222222223E-3</v>
      </c>
      <c r="E162" s="73">
        <v>4.6064814814814814E-3</v>
      </c>
      <c r="F162" s="73">
        <v>4.5023148148148149E-3</v>
      </c>
      <c r="G162" s="72">
        <v>4.3981481481481484E-3</v>
      </c>
      <c r="H162" s="72">
        <v>4.2939814814814811E-3</v>
      </c>
      <c r="I162" s="72">
        <v>4.2013888888888891E-3</v>
      </c>
      <c r="J162" s="72">
        <v>4.108796296296297E-3</v>
      </c>
      <c r="K162" s="52"/>
      <c r="L162" s="52"/>
    </row>
    <row r="163" spans="1:13" ht="15" thickBot="1"/>
    <row r="164" spans="1:13">
      <c r="A164" s="113" t="s">
        <v>134</v>
      </c>
      <c r="B164" s="59" t="s">
        <v>26</v>
      </c>
      <c r="C164" s="114" t="s">
        <v>27</v>
      </c>
      <c r="D164" s="115" t="s">
        <v>28</v>
      </c>
      <c r="E164" s="116" t="s">
        <v>29</v>
      </c>
      <c r="F164" s="117" t="s">
        <v>30</v>
      </c>
      <c r="G164" s="93" t="s">
        <v>31</v>
      </c>
      <c r="H164" s="118" t="s">
        <v>32</v>
      </c>
      <c r="I164" s="119" t="s">
        <v>33</v>
      </c>
      <c r="J164" s="120" t="s">
        <v>34</v>
      </c>
      <c r="K164" s="59" t="s">
        <v>1</v>
      </c>
      <c r="L164" s="59" t="s">
        <v>25</v>
      </c>
    </row>
    <row r="165" spans="1:13" ht="15" thickBot="1">
      <c r="A165" s="166" t="s">
        <v>7</v>
      </c>
      <c r="B165" s="102">
        <v>7.6851851851851847E-3</v>
      </c>
      <c r="C165" s="102">
        <v>7.5000000000000006E-3</v>
      </c>
      <c r="D165" s="102">
        <v>7.3148148148148148E-3</v>
      </c>
      <c r="E165" s="102">
        <v>7.1412037037037043E-3</v>
      </c>
      <c r="F165" s="102">
        <v>6.9791666666666674E-3</v>
      </c>
      <c r="G165" s="140">
        <v>6.828703703703704E-3</v>
      </c>
      <c r="H165" s="140">
        <v>6.6782407407407415E-3</v>
      </c>
      <c r="I165" s="140">
        <v>6.5277777777777782E-3</v>
      </c>
      <c r="J165" s="382">
        <v>6.3773148148148148E-3</v>
      </c>
      <c r="K165" s="185"/>
      <c r="L165" s="182"/>
    </row>
    <row r="166" spans="1:13" ht="15" thickBot="1"/>
    <row r="167" spans="1:13">
      <c r="A167" s="113" t="s">
        <v>1052</v>
      </c>
      <c r="B167" s="59" t="s">
        <v>26</v>
      </c>
      <c r="C167" s="114" t="s">
        <v>27</v>
      </c>
      <c r="D167" s="115" t="s">
        <v>28</v>
      </c>
      <c r="E167" s="116" t="s">
        <v>29</v>
      </c>
      <c r="F167" s="117" t="s">
        <v>30</v>
      </c>
      <c r="G167" s="93" t="s">
        <v>31</v>
      </c>
      <c r="H167" s="118" t="s">
        <v>32</v>
      </c>
      <c r="I167" s="119" t="s">
        <v>33</v>
      </c>
      <c r="J167" s="120" t="s">
        <v>34</v>
      </c>
      <c r="K167" s="59" t="s">
        <v>1</v>
      </c>
      <c r="L167" s="59" t="s">
        <v>25</v>
      </c>
    </row>
    <row r="168" spans="1:13" ht="15" thickBot="1">
      <c r="A168" s="169" t="s">
        <v>1046</v>
      </c>
      <c r="B168" s="66">
        <v>4.5138888888888893E-3</v>
      </c>
      <c r="C168" s="66">
        <v>4.3749999999999995E-3</v>
      </c>
      <c r="D168" s="66">
        <v>4.2592592592592595E-3</v>
      </c>
      <c r="E168" s="66">
        <v>4.1435185185185186E-3</v>
      </c>
      <c r="F168" s="66">
        <v>4.0509259259259257E-3</v>
      </c>
      <c r="G168" s="66">
        <v>3.9583333333333337E-3</v>
      </c>
      <c r="H168" s="66">
        <v>3.8888888888888883E-3</v>
      </c>
      <c r="I168" s="66">
        <v>3.8194444444444443E-3</v>
      </c>
      <c r="J168" s="66">
        <v>3.7615740740740739E-3</v>
      </c>
      <c r="K168" s="181">
        <v>4.1666666666666666E-3</v>
      </c>
      <c r="L168" s="182">
        <v>4.1666666666666666E-3</v>
      </c>
    </row>
    <row r="169" spans="1:13" ht="15" thickBot="1"/>
    <row r="170" spans="1:13">
      <c r="A170" s="113" t="s">
        <v>139</v>
      </c>
      <c r="B170" s="59" t="s">
        <v>26</v>
      </c>
      <c r="C170" s="114" t="s">
        <v>27</v>
      </c>
      <c r="D170" s="115" t="s">
        <v>28</v>
      </c>
      <c r="E170" s="116" t="s">
        <v>29</v>
      </c>
      <c r="F170" s="117" t="s">
        <v>30</v>
      </c>
      <c r="G170" s="93" t="s">
        <v>31</v>
      </c>
      <c r="H170" s="118" t="s">
        <v>32</v>
      </c>
      <c r="I170" s="119" t="s">
        <v>33</v>
      </c>
      <c r="J170" s="120" t="s">
        <v>34</v>
      </c>
      <c r="K170" s="59" t="s">
        <v>1</v>
      </c>
      <c r="L170" s="59" t="s">
        <v>25</v>
      </c>
      <c r="M170" s="92" t="s">
        <v>2</v>
      </c>
    </row>
    <row r="171" spans="1:13">
      <c r="A171" s="385" t="s">
        <v>1047</v>
      </c>
      <c r="B171" s="380">
        <v>4.8611111111111112E-3</v>
      </c>
      <c r="C171" s="380">
        <v>4.6874999999999998E-3</v>
      </c>
      <c r="D171" s="380">
        <v>4.5138888888888893E-3</v>
      </c>
      <c r="E171" s="380">
        <v>4.3749999999999995E-3</v>
      </c>
      <c r="F171" s="380">
        <v>4.2592592592592595E-3</v>
      </c>
      <c r="G171" s="380">
        <v>4.1435185185185186E-3</v>
      </c>
      <c r="H171" s="380">
        <v>4.0509259259259257E-3</v>
      </c>
      <c r="I171" s="380">
        <v>3.9583333333333337E-3</v>
      </c>
      <c r="J171" s="384">
        <v>3.8888888888888883E-3</v>
      </c>
      <c r="K171" s="235"/>
      <c r="L171" s="327"/>
      <c r="M171" s="328"/>
    </row>
    <row r="172" spans="1:13" ht="15" thickBot="1">
      <c r="A172" s="169" t="s">
        <v>5</v>
      </c>
      <c r="B172" s="66">
        <v>4.5138888888888893E-3</v>
      </c>
      <c r="C172" s="66">
        <v>4.3749999999999995E-3</v>
      </c>
      <c r="D172" s="66">
        <v>4.2592592592592595E-3</v>
      </c>
      <c r="E172" s="66">
        <v>4.1435185185185186E-3</v>
      </c>
      <c r="F172" s="66">
        <v>4.0509259259259257E-3</v>
      </c>
      <c r="G172" s="66">
        <v>3.9583333333333337E-3</v>
      </c>
      <c r="H172" s="66">
        <v>3.8888888888888883E-3</v>
      </c>
      <c r="I172" s="66">
        <v>3.8194444444444443E-3</v>
      </c>
      <c r="J172" s="66">
        <v>3.7615740740740739E-3</v>
      </c>
      <c r="K172" s="181">
        <v>4.1666666666666666E-3</v>
      </c>
      <c r="L172" s="182">
        <v>4.1666666666666666E-3</v>
      </c>
      <c r="M172" s="183">
        <v>3.5879629629629629E-3</v>
      </c>
    </row>
    <row r="173" spans="1:13" ht="15" thickBot="1">
      <c r="A173" s="385" t="s">
        <v>1053</v>
      </c>
      <c r="B173" s="386">
        <f t="shared" ref="B173:J173" si="22">SUM(B172+B174)/2</f>
        <v>4.386574074074074E-3</v>
      </c>
      <c r="C173" s="386">
        <f t="shared" si="22"/>
        <v>4.2592592592592595E-3</v>
      </c>
      <c r="D173" s="386">
        <f t="shared" si="22"/>
        <v>4.1550925925925922E-3</v>
      </c>
      <c r="E173" s="386">
        <f t="shared" si="22"/>
        <v>4.0509259259259266E-3</v>
      </c>
      <c r="F173" s="386">
        <f t="shared" si="22"/>
        <v>3.9699074074074072E-3</v>
      </c>
      <c r="G173" s="386">
        <f t="shared" si="22"/>
        <v>3.8888888888888888E-3</v>
      </c>
      <c r="H173" s="386">
        <f t="shared" si="22"/>
        <v>3.8252314814814811E-3</v>
      </c>
      <c r="I173" s="386">
        <f t="shared" si="22"/>
        <v>3.7615740740740739E-3</v>
      </c>
      <c r="J173" s="387">
        <f t="shared" si="22"/>
        <v>3.7037037037037034E-3</v>
      </c>
      <c r="K173" s="383"/>
      <c r="L173" s="182"/>
      <c r="M173" s="183"/>
    </row>
    <row r="174" spans="1:13" ht="15" thickBot="1">
      <c r="A174" s="166" t="s">
        <v>6</v>
      </c>
      <c r="B174" s="72">
        <v>4.2592592592592595E-3</v>
      </c>
      <c r="C174" s="72">
        <v>4.1435185185185186E-3</v>
      </c>
      <c r="D174" s="72">
        <v>4.0509259259259257E-3</v>
      </c>
      <c r="E174" s="72">
        <v>3.9583333333333337E-3</v>
      </c>
      <c r="F174" s="72">
        <v>3.8888888888888883E-3</v>
      </c>
      <c r="G174" s="72">
        <v>3.8194444444444443E-3</v>
      </c>
      <c r="H174" s="72">
        <v>3.7615740740740739E-3</v>
      </c>
      <c r="I174" s="72">
        <v>3.7037037037037034E-3</v>
      </c>
      <c r="J174" s="180">
        <v>3.645833333333333E-3</v>
      </c>
      <c r="K174" s="167"/>
      <c r="L174" s="52"/>
      <c r="M174" s="183">
        <v>3.472222222222222E-3</v>
      </c>
    </row>
    <row r="175" spans="1:13" ht="15" thickBot="1"/>
    <row r="176" spans="1:13">
      <c r="A176" s="113" t="s">
        <v>140</v>
      </c>
      <c r="B176" s="59" t="s">
        <v>26</v>
      </c>
      <c r="C176" s="114" t="s">
        <v>27</v>
      </c>
      <c r="D176" s="115" t="s">
        <v>28</v>
      </c>
      <c r="E176" s="116" t="s">
        <v>29</v>
      </c>
      <c r="F176" s="117" t="s">
        <v>30</v>
      </c>
      <c r="G176" s="93" t="s">
        <v>31</v>
      </c>
      <c r="H176" s="118" t="s">
        <v>32</v>
      </c>
      <c r="I176" s="119" t="s">
        <v>33</v>
      </c>
      <c r="J176" s="120" t="s">
        <v>34</v>
      </c>
      <c r="K176" s="59" t="s">
        <v>1</v>
      </c>
      <c r="L176" s="59" t="s">
        <v>25</v>
      </c>
      <c r="M176" s="92" t="s">
        <v>2</v>
      </c>
    </row>
    <row r="177" spans="1:13" ht="15" thickBot="1">
      <c r="A177" s="388" t="s">
        <v>1048</v>
      </c>
      <c r="B177" s="380">
        <v>6.7129629629629631E-3</v>
      </c>
      <c r="C177" s="380">
        <v>6.5046296296296293E-3</v>
      </c>
      <c r="D177" s="380">
        <v>6.3194444444444444E-3</v>
      </c>
      <c r="E177" s="380">
        <v>6.1342592592592594E-3</v>
      </c>
      <c r="F177" s="380">
        <v>5.9606481481481489E-3</v>
      </c>
      <c r="G177" s="380">
        <v>5.7870370370370376E-3</v>
      </c>
      <c r="H177" s="380">
        <v>5.6249999999999989E-3</v>
      </c>
      <c r="I177" s="380">
        <v>5.4629629629629637E-3</v>
      </c>
      <c r="J177" s="384">
        <v>5.3009259259259251E-3</v>
      </c>
      <c r="K177" s="235"/>
      <c r="L177" s="235"/>
      <c r="M177" s="236"/>
    </row>
    <row r="178" spans="1:13">
      <c r="A178" s="169" t="s">
        <v>6</v>
      </c>
      <c r="B178" s="184">
        <v>6.5277777777777782E-3</v>
      </c>
      <c r="C178" s="184">
        <v>6.3310185185185197E-3</v>
      </c>
      <c r="D178" s="184">
        <v>6.1342592592592594E-3</v>
      </c>
      <c r="E178" s="184">
        <v>5.9606481481481489E-3</v>
      </c>
      <c r="F178" s="184">
        <v>5.7870370370370376E-3</v>
      </c>
      <c r="G178" s="184">
        <v>5.6249999999999989E-3</v>
      </c>
      <c r="H178" s="184">
        <v>5.4629629629629637E-3</v>
      </c>
      <c r="I178" s="184">
        <v>5.3009259259259251E-3</v>
      </c>
      <c r="J178" s="184">
        <v>5.1504629629629635E-3</v>
      </c>
      <c r="K178" s="170"/>
      <c r="L178" s="5"/>
      <c r="M178" s="172"/>
    </row>
    <row r="179" spans="1:13" ht="15" thickBot="1">
      <c r="A179" s="166" t="s">
        <v>7</v>
      </c>
      <c r="B179" s="180">
        <v>6.1342592592592594E-3</v>
      </c>
      <c r="C179" s="180">
        <v>5.9606481481481489E-3</v>
      </c>
      <c r="D179" s="180">
        <v>5.7870370370370376E-3</v>
      </c>
      <c r="E179" s="180">
        <v>5.6249999999999989E-3</v>
      </c>
      <c r="F179" s="180">
        <v>5.4629629629629637E-3</v>
      </c>
      <c r="G179" s="180">
        <v>5.3009259259259251E-3</v>
      </c>
      <c r="H179" s="180">
        <v>5.1504629629629635E-3</v>
      </c>
      <c r="I179" s="180">
        <v>5.0115740740740737E-3</v>
      </c>
      <c r="J179" s="180">
        <v>4.8726851851851856E-3</v>
      </c>
      <c r="K179" s="167"/>
      <c r="L179" s="52"/>
      <c r="M179" s="168"/>
    </row>
    <row r="180" spans="1:13" ht="15" thickBot="1"/>
    <row r="181" spans="1:13">
      <c r="A181" s="113" t="s">
        <v>141</v>
      </c>
      <c r="B181" s="59" t="s">
        <v>26</v>
      </c>
      <c r="C181" s="114" t="s">
        <v>27</v>
      </c>
      <c r="D181" s="115" t="s">
        <v>28</v>
      </c>
      <c r="E181" s="116" t="s">
        <v>29</v>
      </c>
      <c r="F181" s="117" t="s">
        <v>30</v>
      </c>
      <c r="G181" s="93" t="s">
        <v>31</v>
      </c>
      <c r="H181" s="118" t="s">
        <v>32</v>
      </c>
      <c r="I181" s="119" t="s">
        <v>33</v>
      </c>
      <c r="J181" s="120" t="s">
        <v>34</v>
      </c>
      <c r="K181" s="59" t="s">
        <v>1</v>
      </c>
      <c r="L181" s="59" t="s">
        <v>25</v>
      </c>
      <c r="M181" s="92" t="s">
        <v>2</v>
      </c>
    </row>
    <row r="182" spans="1:13" ht="15" thickBot="1">
      <c r="A182" s="166" t="s">
        <v>7</v>
      </c>
      <c r="B182" s="72">
        <v>1.0011574074074074E-2</v>
      </c>
      <c r="C182" s="72">
        <v>9.6874999999999999E-3</v>
      </c>
      <c r="D182" s="72">
        <v>9.3634259259259261E-3</v>
      </c>
      <c r="E182" s="72">
        <v>9.0624999999999994E-3</v>
      </c>
      <c r="F182" s="179">
        <v>8.7615740740740744E-3</v>
      </c>
      <c r="G182" s="72">
        <v>8.4837962962962966E-3</v>
      </c>
      <c r="H182" s="72">
        <v>8.2060185185185187E-3</v>
      </c>
      <c r="I182" s="72">
        <v>7.9282407407407409E-3</v>
      </c>
      <c r="J182" s="180">
        <v>7.6736111111111111E-3</v>
      </c>
      <c r="K182" s="129"/>
      <c r="L182" s="189">
        <v>7.9861111111111122E-3</v>
      </c>
      <c r="M182" s="183">
        <v>7.1759259259259259E-3</v>
      </c>
    </row>
    <row r="184" spans="1:13" ht="21">
      <c r="A184" s="164" t="s">
        <v>1058</v>
      </c>
      <c r="B184" s="164"/>
      <c r="C184" s="164"/>
      <c r="D184" s="164"/>
      <c r="E184" s="164"/>
      <c r="F184" s="164"/>
      <c r="G184" s="164"/>
      <c r="H184" s="164"/>
      <c r="I184" s="164"/>
      <c r="J184" s="164"/>
      <c r="K184" s="164"/>
      <c r="L184" s="164"/>
      <c r="M184" s="164"/>
    </row>
    <row r="185" spans="1:13" ht="15" thickBot="1"/>
    <row r="186" spans="1:13">
      <c r="A186" s="131" t="s">
        <v>1054</v>
      </c>
      <c r="B186" s="59" t="s">
        <v>26</v>
      </c>
      <c r="C186" s="114" t="s">
        <v>27</v>
      </c>
      <c r="D186" s="115" t="s">
        <v>28</v>
      </c>
      <c r="E186" s="116" t="s">
        <v>29</v>
      </c>
      <c r="F186" s="117" t="s">
        <v>30</v>
      </c>
      <c r="G186" s="93" t="s">
        <v>31</v>
      </c>
      <c r="H186" s="118" t="s">
        <v>32</v>
      </c>
      <c r="I186" s="119" t="s">
        <v>33</v>
      </c>
      <c r="J186" s="120" t="s">
        <v>34</v>
      </c>
    </row>
    <row r="187" spans="1:13" ht="15" thickBot="1">
      <c r="A187" s="166" t="s">
        <v>7</v>
      </c>
      <c r="B187" s="188">
        <v>5.451388888888889E-2</v>
      </c>
      <c r="C187" s="188">
        <v>5.3124999999999999E-2</v>
      </c>
      <c r="D187" s="188">
        <v>5.2083333333333336E-2</v>
      </c>
      <c r="E187" s="188">
        <v>5.1041666666666673E-2</v>
      </c>
      <c r="F187" s="188">
        <v>4.9999999999999996E-2</v>
      </c>
      <c r="G187" s="188">
        <v>4.8958333333333333E-2</v>
      </c>
      <c r="H187" s="188">
        <v>4.7916666666666663E-2</v>
      </c>
      <c r="I187" s="188">
        <v>4.6875E-2</v>
      </c>
      <c r="J187" s="390">
        <v>4.5833333333333337E-2</v>
      </c>
    </row>
    <row r="188" spans="1:13" ht="15" thickBot="1"/>
    <row r="189" spans="1:13">
      <c r="A189" s="131" t="s">
        <v>1056</v>
      </c>
      <c r="B189" s="59" t="s">
        <v>26</v>
      </c>
      <c r="C189" s="114" t="s">
        <v>27</v>
      </c>
      <c r="D189" s="115" t="s">
        <v>28</v>
      </c>
      <c r="E189" s="116" t="s">
        <v>29</v>
      </c>
      <c r="F189" s="117" t="s">
        <v>30</v>
      </c>
      <c r="G189" s="93" t="s">
        <v>31</v>
      </c>
      <c r="H189" s="118" t="s">
        <v>32</v>
      </c>
      <c r="I189" s="119" t="s">
        <v>33</v>
      </c>
      <c r="J189" s="120" t="s">
        <v>34</v>
      </c>
    </row>
    <row r="190" spans="1:13" ht="15" thickBot="1">
      <c r="A190" s="166" t="s">
        <v>7</v>
      </c>
      <c r="B190" s="188">
        <v>0.12083333333333333</v>
      </c>
      <c r="C190" s="188">
        <v>0.11666666666666665</v>
      </c>
      <c r="D190" s="188">
        <v>0.11319444444444444</v>
      </c>
      <c r="E190" s="188">
        <v>0.11006944444444444</v>
      </c>
      <c r="F190" s="188">
        <v>0.10729166666666667</v>
      </c>
      <c r="G190" s="188">
        <v>0.10486111111111111</v>
      </c>
      <c r="H190" s="188">
        <v>0.10277777777777779</v>
      </c>
      <c r="I190" s="188">
        <v>0.10069444444444443</v>
      </c>
      <c r="J190" s="390">
        <v>9.8958333333333329E-2</v>
      </c>
    </row>
    <row r="191" spans="1:13" ht="15" thickBot="1"/>
    <row r="192" spans="1:13">
      <c r="A192" s="131" t="s">
        <v>1055</v>
      </c>
      <c r="B192" s="59" t="s">
        <v>26</v>
      </c>
      <c r="C192" s="114" t="s">
        <v>27</v>
      </c>
      <c r="D192" s="115" t="s">
        <v>28</v>
      </c>
      <c r="E192" s="116" t="s">
        <v>29</v>
      </c>
      <c r="F192" s="117" t="s">
        <v>30</v>
      </c>
      <c r="G192" s="93" t="s">
        <v>31</v>
      </c>
      <c r="H192" s="118" t="s">
        <v>32</v>
      </c>
      <c r="I192" s="119" t="s">
        <v>33</v>
      </c>
      <c r="J192" s="389" t="s">
        <v>34</v>
      </c>
    </row>
    <row r="193" spans="1:10" ht="15" thickBot="1">
      <c r="A193" s="166" t="s">
        <v>7</v>
      </c>
      <c r="B193" s="188">
        <v>6.8749999999999992E-2</v>
      </c>
      <c r="C193" s="188">
        <v>6.6666666666666666E-2</v>
      </c>
      <c r="D193" s="188">
        <v>6.4930555555555561E-2</v>
      </c>
      <c r="E193" s="188">
        <v>6.3194444444444442E-2</v>
      </c>
      <c r="F193" s="188">
        <v>6.1458333333333337E-2</v>
      </c>
      <c r="G193" s="188">
        <v>5.9722222222222225E-2</v>
      </c>
      <c r="H193" s="188">
        <v>5.7986111111111106E-2</v>
      </c>
      <c r="I193" s="188">
        <v>5.6250000000000001E-2</v>
      </c>
      <c r="J193" s="390">
        <v>5.451388888888889E-2</v>
      </c>
    </row>
    <row r="194" spans="1:10" ht="15" thickBot="1"/>
    <row r="195" spans="1:10">
      <c r="A195" s="131" t="s">
        <v>1057</v>
      </c>
      <c r="B195" s="59" t="s">
        <v>26</v>
      </c>
      <c r="C195" s="114" t="s">
        <v>27</v>
      </c>
      <c r="D195" s="115" t="s">
        <v>28</v>
      </c>
      <c r="E195" s="116" t="s">
        <v>29</v>
      </c>
      <c r="F195" s="117" t="s">
        <v>30</v>
      </c>
      <c r="G195" s="93" t="s">
        <v>31</v>
      </c>
      <c r="H195" s="118" t="s">
        <v>32</v>
      </c>
      <c r="I195" s="119" t="s">
        <v>33</v>
      </c>
      <c r="J195" s="120" t="s">
        <v>34</v>
      </c>
    </row>
    <row r="196" spans="1:10" ht="15" thickBot="1">
      <c r="A196" s="166" t="s">
        <v>7</v>
      </c>
      <c r="B196" s="188">
        <v>0.15277777777777776</v>
      </c>
      <c r="C196" s="188">
        <v>0.14756944444444445</v>
      </c>
      <c r="D196" s="188">
        <v>0.14305555555555557</v>
      </c>
      <c r="E196" s="188">
        <v>0.1388888888888889</v>
      </c>
      <c r="F196" s="188">
        <v>0.13402777777777777</v>
      </c>
      <c r="G196" s="188">
        <v>0.12986111111111112</v>
      </c>
      <c r="H196" s="188">
        <v>0.12569444444444444</v>
      </c>
      <c r="I196" s="188">
        <v>0.12152777777777778</v>
      </c>
      <c r="J196" s="390">
        <v>0.11805555555555557</v>
      </c>
    </row>
  </sheetData>
  <sheetProtection algorithmName="SHA-512" hashValue="oq0v4myXsm3//W4iLfWElW8VA/wwYG8n3I1Vd9tL8oYUguUTNKX1ub+FgirVBzXP3VehPVMptiVpnC6Epo1POw==" saltValue="/9n2I12S+oK2ZRBLW6V6Dw==" spinCount="100000" sheet="1" scenarios="1"/>
  <pageMargins left="0.23622047244094491" right="0.23622047244094491" top="0.74803149606299213" bottom="0.74803149606299213" header="0.31496062992125984" footer="0.31496062992125984"/>
  <pageSetup scale="8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018929-7CA1-497D-990F-3B983409814C}">
  <dimension ref="A1:N170"/>
  <sheetViews>
    <sheetView zoomScale="70" zoomScaleNormal="70" workbookViewId="0">
      <selection activeCell="K176" sqref="K176"/>
    </sheetView>
  </sheetViews>
  <sheetFormatPr defaultRowHeight="14.4"/>
  <cols>
    <col min="1" max="1" width="33.21875" customWidth="1"/>
  </cols>
  <sheetData>
    <row r="1" spans="1:13" ht="15" thickBot="1"/>
    <row r="2" spans="1:13">
      <c r="A2" s="113" t="s">
        <v>565</v>
      </c>
      <c r="B2" s="59" t="s">
        <v>26</v>
      </c>
      <c r="C2" s="114" t="s">
        <v>27</v>
      </c>
      <c r="D2" s="115" t="s">
        <v>28</v>
      </c>
      <c r="E2" s="116" t="s">
        <v>29</v>
      </c>
      <c r="F2" s="117" t="s">
        <v>30</v>
      </c>
      <c r="G2" s="93" t="s">
        <v>31</v>
      </c>
      <c r="H2" s="118" t="s">
        <v>32</v>
      </c>
      <c r="I2" s="119" t="s">
        <v>33</v>
      </c>
      <c r="J2" s="120" t="s">
        <v>34</v>
      </c>
      <c r="K2" s="59" t="s">
        <v>1</v>
      </c>
      <c r="L2" s="59" t="s">
        <v>25</v>
      </c>
      <c r="M2" s="92" t="s">
        <v>2</v>
      </c>
    </row>
    <row r="3" spans="1:13">
      <c r="A3" s="15" t="s">
        <v>554</v>
      </c>
      <c r="B3" s="8">
        <v>1</v>
      </c>
      <c r="C3" s="8">
        <v>1.1000000000000001</v>
      </c>
      <c r="D3" s="8">
        <v>1.2</v>
      </c>
      <c r="E3" s="8">
        <v>1.3</v>
      </c>
      <c r="F3" s="8">
        <v>1.4</v>
      </c>
      <c r="G3" s="8">
        <v>1.5</v>
      </c>
      <c r="H3" s="8">
        <v>1.6</v>
      </c>
      <c r="I3" s="8">
        <v>1.7</v>
      </c>
      <c r="J3" s="232">
        <v>1.8</v>
      </c>
      <c r="K3" s="13"/>
      <c r="L3" s="11"/>
      <c r="M3" s="31"/>
    </row>
    <row r="4" spans="1:13" ht="15" thickBot="1">
      <c r="A4" s="15" t="s">
        <v>555</v>
      </c>
      <c r="B4" s="24">
        <v>1.3</v>
      </c>
      <c r="C4" s="24">
        <v>1.4</v>
      </c>
      <c r="D4" s="24">
        <v>1.5</v>
      </c>
      <c r="E4" s="24">
        <v>1.6</v>
      </c>
      <c r="F4" s="24">
        <v>1.7</v>
      </c>
      <c r="G4" s="24">
        <v>1.8</v>
      </c>
      <c r="H4" s="24">
        <v>1.9</v>
      </c>
      <c r="I4" s="24">
        <v>1.95</v>
      </c>
      <c r="J4" s="233">
        <v>2</v>
      </c>
      <c r="K4" s="13"/>
      <c r="L4" s="11"/>
      <c r="M4" s="31"/>
    </row>
    <row r="5" spans="1:13" ht="15" thickBot="1"/>
    <row r="6" spans="1:13">
      <c r="A6" s="113" t="s">
        <v>17</v>
      </c>
      <c r="B6" s="59" t="s">
        <v>26</v>
      </c>
      <c r="C6" s="114" t="s">
        <v>27</v>
      </c>
      <c r="D6" s="115" t="s">
        <v>28</v>
      </c>
      <c r="E6" s="116" t="s">
        <v>29</v>
      </c>
      <c r="F6" s="117" t="s">
        <v>30</v>
      </c>
      <c r="G6" s="93" t="s">
        <v>31</v>
      </c>
      <c r="H6" s="118" t="s">
        <v>32</v>
      </c>
      <c r="I6" s="119" t="s">
        <v>33</v>
      </c>
      <c r="J6" s="120" t="s">
        <v>34</v>
      </c>
      <c r="K6" s="59" t="s">
        <v>1</v>
      </c>
      <c r="L6" s="59" t="s">
        <v>25</v>
      </c>
      <c r="M6" s="92" t="s">
        <v>2</v>
      </c>
    </row>
    <row r="7" spans="1:13">
      <c r="A7" s="15" t="s">
        <v>554</v>
      </c>
      <c r="B7" s="8">
        <v>1.6</v>
      </c>
      <c r="C7" s="8">
        <v>1.7</v>
      </c>
      <c r="D7" s="8">
        <v>1.8</v>
      </c>
      <c r="E7" s="8">
        <v>1.9</v>
      </c>
      <c r="F7" s="8">
        <v>2</v>
      </c>
      <c r="G7" s="8">
        <v>2.25</v>
      </c>
      <c r="H7" s="8">
        <v>2.5</v>
      </c>
      <c r="I7" s="8">
        <v>2.75</v>
      </c>
      <c r="J7" s="232">
        <v>3</v>
      </c>
      <c r="K7" s="13"/>
      <c r="L7" s="11"/>
      <c r="M7" s="31"/>
    </row>
    <row r="8" spans="1:13">
      <c r="A8" s="15" t="s">
        <v>555</v>
      </c>
      <c r="B8" s="8">
        <v>2</v>
      </c>
      <c r="C8" s="8">
        <v>2.25</v>
      </c>
      <c r="D8" s="8">
        <v>2.5</v>
      </c>
      <c r="E8" s="8">
        <v>2.75</v>
      </c>
      <c r="F8" s="8">
        <v>3</v>
      </c>
      <c r="G8" s="8">
        <v>3.25</v>
      </c>
      <c r="H8" s="8">
        <v>3.5</v>
      </c>
      <c r="I8" s="8">
        <v>3.75</v>
      </c>
      <c r="J8" s="232">
        <v>4</v>
      </c>
      <c r="K8" s="13"/>
      <c r="L8" s="11"/>
      <c r="M8" s="31"/>
    </row>
    <row r="9" spans="1:13">
      <c r="A9" s="15" t="s">
        <v>3</v>
      </c>
      <c r="B9" s="8">
        <v>3</v>
      </c>
      <c r="C9" s="8">
        <v>3.25</v>
      </c>
      <c r="D9" s="8">
        <v>3.5</v>
      </c>
      <c r="E9" s="8">
        <v>3.75</v>
      </c>
      <c r="F9" s="8">
        <v>4</v>
      </c>
      <c r="G9" s="8">
        <v>4.25</v>
      </c>
      <c r="H9" s="8">
        <v>4.5</v>
      </c>
      <c r="I9" s="8">
        <v>4.75</v>
      </c>
      <c r="J9" s="8">
        <v>5</v>
      </c>
      <c r="K9" s="13"/>
      <c r="L9" s="11"/>
      <c r="M9" s="31"/>
    </row>
    <row r="10" spans="1:13">
      <c r="A10" s="306" t="s">
        <v>1046</v>
      </c>
      <c r="B10" s="300">
        <f t="shared" ref="B10:J10" si="0">SUM(B9+B11)/2</f>
        <v>3.375</v>
      </c>
      <c r="C10" s="300">
        <f t="shared" si="0"/>
        <v>3.625</v>
      </c>
      <c r="D10" s="300">
        <f t="shared" si="0"/>
        <v>3.875</v>
      </c>
      <c r="E10" s="300">
        <f t="shared" si="0"/>
        <v>4.125</v>
      </c>
      <c r="F10" s="300">
        <f t="shared" si="0"/>
        <v>4.375</v>
      </c>
      <c r="G10" s="300">
        <f t="shared" si="0"/>
        <v>4.625</v>
      </c>
      <c r="H10" s="300">
        <f t="shared" si="0"/>
        <v>4.875</v>
      </c>
      <c r="I10" s="300">
        <f t="shared" si="0"/>
        <v>5.125</v>
      </c>
      <c r="J10" s="300">
        <f t="shared" si="0"/>
        <v>5.375</v>
      </c>
      <c r="K10" s="13"/>
      <c r="L10" s="11"/>
      <c r="M10" s="31"/>
    </row>
    <row r="11" spans="1:13">
      <c r="A11" s="15" t="s">
        <v>4</v>
      </c>
      <c r="B11" s="8">
        <v>3.75</v>
      </c>
      <c r="C11" s="8">
        <v>4</v>
      </c>
      <c r="D11" s="8">
        <v>4.25</v>
      </c>
      <c r="E11" s="8">
        <v>4.5</v>
      </c>
      <c r="F11" s="8">
        <v>4.75</v>
      </c>
      <c r="G11" s="8">
        <v>5</v>
      </c>
      <c r="H11" s="8">
        <v>5.25</v>
      </c>
      <c r="I11" s="8">
        <v>5.5</v>
      </c>
      <c r="J11" s="8">
        <v>5.75</v>
      </c>
      <c r="K11" s="9">
        <v>5.6</v>
      </c>
      <c r="L11" s="12">
        <v>5.7</v>
      </c>
      <c r="M11" s="36">
        <v>6.25</v>
      </c>
    </row>
    <row r="12" spans="1:13">
      <c r="A12" s="306" t="s">
        <v>1047</v>
      </c>
      <c r="B12" s="300">
        <f t="shared" ref="B12:J12" si="1">SUM(B11+B13)/2</f>
        <v>4.125</v>
      </c>
      <c r="C12" s="300">
        <f t="shared" si="1"/>
        <v>4.375</v>
      </c>
      <c r="D12" s="300">
        <f t="shared" si="1"/>
        <v>4.625</v>
      </c>
      <c r="E12" s="300">
        <f t="shared" si="1"/>
        <v>4.875</v>
      </c>
      <c r="F12" s="300">
        <f t="shared" si="1"/>
        <v>5.125</v>
      </c>
      <c r="G12" s="300">
        <f t="shared" si="1"/>
        <v>5.375</v>
      </c>
      <c r="H12" s="300">
        <f t="shared" si="1"/>
        <v>5.625</v>
      </c>
      <c r="I12" s="300">
        <f t="shared" si="1"/>
        <v>5.85</v>
      </c>
      <c r="J12" s="300">
        <f t="shared" si="1"/>
        <v>6.0750000000000002</v>
      </c>
      <c r="K12" s="9"/>
      <c r="L12" s="12"/>
      <c r="M12" s="36"/>
    </row>
    <row r="13" spans="1:13">
      <c r="A13" s="15" t="s">
        <v>5</v>
      </c>
      <c r="B13" s="8">
        <v>4.5</v>
      </c>
      <c r="C13" s="8">
        <v>4.75</v>
      </c>
      <c r="D13" s="8">
        <v>5</v>
      </c>
      <c r="E13" s="8">
        <v>5.25</v>
      </c>
      <c r="F13" s="8">
        <v>5.5</v>
      </c>
      <c r="G13" s="8">
        <v>5.75</v>
      </c>
      <c r="H13" s="8">
        <v>6</v>
      </c>
      <c r="I13" s="8">
        <v>6.2</v>
      </c>
      <c r="J13" s="8">
        <v>6.4</v>
      </c>
      <c r="K13" s="9">
        <v>6.2</v>
      </c>
      <c r="L13" s="12">
        <v>6.42</v>
      </c>
      <c r="M13" s="36">
        <v>6.9</v>
      </c>
    </row>
    <row r="14" spans="1:13">
      <c r="A14" s="306" t="s">
        <v>1048</v>
      </c>
      <c r="B14" s="300">
        <f t="shared" ref="B14:J14" si="2">SUM(B13+B15)/2</f>
        <v>4.75</v>
      </c>
      <c r="C14" s="300">
        <f t="shared" si="2"/>
        <v>5</v>
      </c>
      <c r="D14" s="300">
        <f t="shared" si="2"/>
        <v>5.25</v>
      </c>
      <c r="E14" s="300">
        <f t="shared" si="2"/>
        <v>5.5</v>
      </c>
      <c r="F14" s="300">
        <f t="shared" si="2"/>
        <v>5.75</v>
      </c>
      <c r="G14" s="300">
        <f t="shared" si="2"/>
        <v>5.9749999999999996</v>
      </c>
      <c r="H14" s="300">
        <f t="shared" si="2"/>
        <v>6.2</v>
      </c>
      <c r="I14" s="300">
        <f t="shared" si="2"/>
        <v>6.4</v>
      </c>
      <c r="J14" s="300">
        <f t="shared" si="2"/>
        <v>6.6</v>
      </c>
      <c r="K14" s="9"/>
      <c r="L14" s="12"/>
      <c r="M14" s="36"/>
    </row>
    <row r="15" spans="1:13">
      <c r="A15" s="15" t="s">
        <v>6</v>
      </c>
      <c r="B15" s="8">
        <v>5</v>
      </c>
      <c r="C15" s="8">
        <v>5.25</v>
      </c>
      <c r="D15" s="8">
        <v>5.5</v>
      </c>
      <c r="E15" s="8">
        <v>5.75</v>
      </c>
      <c r="F15" s="8">
        <v>6</v>
      </c>
      <c r="G15" s="8">
        <v>6.2</v>
      </c>
      <c r="H15" s="8">
        <v>6.4</v>
      </c>
      <c r="I15" s="8">
        <v>6.6</v>
      </c>
      <c r="J15" s="8">
        <v>6.8</v>
      </c>
      <c r="K15" s="9">
        <v>6.4</v>
      </c>
      <c r="L15" s="12">
        <v>6.9</v>
      </c>
      <c r="M15" s="36">
        <v>7.25</v>
      </c>
    </row>
    <row r="16" spans="1:13" ht="15" thickBot="1">
      <c r="A16" s="16" t="s">
        <v>7</v>
      </c>
      <c r="B16" s="24">
        <v>5.25</v>
      </c>
      <c r="C16" s="24">
        <v>5.5</v>
      </c>
      <c r="D16" s="24">
        <v>5.75</v>
      </c>
      <c r="E16" s="24">
        <v>6</v>
      </c>
      <c r="F16" s="24">
        <v>6.2</v>
      </c>
      <c r="G16" s="24">
        <v>6.4</v>
      </c>
      <c r="H16" s="24">
        <v>6.6</v>
      </c>
      <c r="I16" s="24">
        <v>6.8</v>
      </c>
      <c r="J16" s="24">
        <v>7</v>
      </c>
      <c r="K16" s="37">
        <v>6.9</v>
      </c>
      <c r="L16" s="21">
        <v>7.05</v>
      </c>
      <c r="M16" s="40">
        <v>7.7</v>
      </c>
    </row>
    <row r="17" spans="1:13" ht="15" thickBot="1"/>
    <row r="18" spans="1:13">
      <c r="A18" s="113" t="s">
        <v>567</v>
      </c>
      <c r="B18" s="59" t="s">
        <v>26</v>
      </c>
      <c r="C18" s="114" t="s">
        <v>27</v>
      </c>
      <c r="D18" s="115" t="s">
        <v>28</v>
      </c>
      <c r="E18" s="116" t="s">
        <v>29</v>
      </c>
      <c r="F18" s="117" t="s">
        <v>30</v>
      </c>
      <c r="G18" s="93" t="s">
        <v>31</v>
      </c>
      <c r="H18" s="118" t="s">
        <v>32</v>
      </c>
      <c r="I18" s="119" t="s">
        <v>33</v>
      </c>
      <c r="J18" s="120" t="s">
        <v>34</v>
      </c>
      <c r="K18" s="59" t="s">
        <v>1</v>
      </c>
      <c r="L18" s="59" t="s">
        <v>25</v>
      </c>
      <c r="M18" s="92" t="s">
        <v>2</v>
      </c>
    </row>
    <row r="19" spans="1:13" ht="15" thickBot="1">
      <c r="A19" s="15" t="s">
        <v>555</v>
      </c>
      <c r="B19" s="24">
        <v>4</v>
      </c>
      <c r="C19" s="24">
        <v>4.25</v>
      </c>
      <c r="D19" s="24">
        <v>4.5</v>
      </c>
      <c r="E19" s="24">
        <v>4.75</v>
      </c>
      <c r="F19" s="24">
        <v>5</v>
      </c>
      <c r="G19" s="24">
        <v>5.25</v>
      </c>
      <c r="H19" s="24">
        <v>5.5</v>
      </c>
      <c r="I19" s="24">
        <v>5.75</v>
      </c>
      <c r="J19" s="233">
        <v>6</v>
      </c>
      <c r="K19" s="13"/>
      <c r="L19" s="11"/>
      <c r="M19" s="31"/>
    </row>
    <row r="20" spans="1:13" ht="15" thickBot="1"/>
    <row r="21" spans="1:13">
      <c r="A21" s="113" t="s">
        <v>18</v>
      </c>
      <c r="B21" s="59" t="s">
        <v>26</v>
      </c>
      <c r="C21" s="114" t="s">
        <v>27</v>
      </c>
      <c r="D21" s="115" t="s">
        <v>28</v>
      </c>
      <c r="E21" s="116" t="s">
        <v>29</v>
      </c>
      <c r="F21" s="117" t="s">
        <v>30</v>
      </c>
      <c r="G21" s="93" t="s">
        <v>31</v>
      </c>
      <c r="H21" s="118" t="s">
        <v>32</v>
      </c>
      <c r="I21" s="119" t="s">
        <v>33</v>
      </c>
      <c r="J21" s="120" t="s">
        <v>34</v>
      </c>
      <c r="K21" s="59" t="s">
        <v>1</v>
      </c>
      <c r="L21" s="59" t="s">
        <v>25</v>
      </c>
      <c r="M21" s="92" t="s">
        <v>2</v>
      </c>
    </row>
    <row r="22" spans="1:13">
      <c r="A22" s="15" t="s">
        <v>3</v>
      </c>
      <c r="B22" s="5"/>
      <c r="C22" s="5"/>
      <c r="D22" s="5"/>
      <c r="E22" s="45">
        <v>6.4</v>
      </c>
      <c r="F22" s="46">
        <v>7.5</v>
      </c>
      <c r="G22" s="45">
        <v>8.5</v>
      </c>
      <c r="H22" s="46">
        <v>9.1</v>
      </c>
      <c r="I22" s="45">
        <v>9.6999999999999993</v>
      </c>
      <c r="J22" s="45">
        <v>10.6</v>
      </c>
      <c r="K22" s="5"/>
      <c r="L22" s="11"/>
      <c r="M22" s="41"/>
    </row>
    <row r="23" spans="1:13">
      <c r="A23" s="306" t="s">
        <v>1046</v>
      </c>
      <c r="B23" s="300">
        <v>8</v>
      </c>
      <c r="C23" s="300">
        <v>8.5</v>
      </c>
      <c r="D23" s="300">
        <v>8.75</v>
      </c>
      <c r="E23" s="300">
        <v>9</v>
      </c>
      <c r="F23" s="300">
        <v>9.25</v>
      </c>
      <c r="G23" s="300">
        <v>9.5</v>
      </c>
      <c r="H23" s="300">
        <v>10</v>
      </c>
      <c r="I23" s="300">
        <v>10.6</v>
      </c>
      <c r="J23" s="300">
        <v>11.2</v>
      </c>
      <c r="K23" s="5"/>
      <c r="L23" s="11"/>
      <c r="M23" s="41"/>
    </row>
    <row r="24" spans="1:13">
      <c r="A24" s="15" t="s">
        <v>4</v>
      </c>
      <c r="B24" s="8">
        <v>8.75</v>
      </c>
      <c r="C24" s="8">
        <v>9</v>
      </c>
      <c r="D24" s="8">
        <v>9.25</v>
      </c>
      <c r="E24" s="8">
        <v>9.5</v>
      </c>
      <c r="F24" s="8">
        <v>10</v>
      </c>
      <c r="G24" s="8">
        <v>10.6</v>
      </c>
      <c r="H24" s="8">
        <v>11.2</v>
      </c>
      <c r="I24" s="8">
        <v>11.8</v>
      </c>
      <c r="J24" s="8">
        <v>12.3</v>
      </c>
      <c r="K24" s="9">
        <v>11.2</v>
      </c>
      <c r="L24" s="12">
        <v>11.5</v>
      </c>
      <c r="M24" s="36">
        <v>12.6</v>
      </c>
    </row>
    <row r="25" spans="1:13">
      <c r="A25" s="306" t="s">
        <v>1047</v>
      </c>
      <c r="B25" s="300">
        <f t="shared" ref="B25:J25" si="3">SUM(B24+B26)/2</f>
        <v>9</v>
      </c>
      <c r="C25" s="300">
        <f t="shared" si="3"/>
        <v>9.25</v>
      </c>
      <c r="D25" s="300">
        <f t="shared" si="3"/>
        <v>9.625</v>
      </c>
      <c r="E25" s="300">
        <f t="shared" si="3"/>
        <v>10.050000000000001</v>
      </c>
      <c r="F25" s="300">
        <f t="shared" si="3"/>
        <v>10.6</v>
      </c>
      <c r="G25" s="300">
        <f t="shared" si="3"/>
        <v>11.2</v>
      </c>
      <c r="H25" s="300">
        <f t="shared" si="3"/>
        <v>11.75</v>
      </c>
      <c r="I25" s="300">
        <f t="shared" si="3"/>
        <v>12.3</v>
      </c>
      <c r="J25" s="300">
        <f t="shared" si="3"/>
        <v>12.8</v>
      </c>
      <c r="K25" s="9"/>
      <c r="L25" s="12"/>
      <c r="M25" s="36"/>
    </row>
    <row r="26" spans="1:13">
      <c r="A26" s="15" t="s">
        <v>5</v>
      </c>
      <c r="B26" s="8">
        <v>9.25</v>
      </c>
      <c r="C26" s="8">
        <v>9.5</v>
      </c>
      <c r="D26" s="8">
        <v>10</v>
      </c>
      <c r="E26" s="8">
        <v>10.6</v>
      </c>
      <c r="F26" s="8">
        <v>11.2</v>
      </c>
      <c r="G26" s="8">
        <v>11.8</v>
      </c>
      <c r="H26" s="8">
        <v>12.3</v>
      </c>
      <c r="I26" s="8">
        <v>12.8</v>
      </c>
      <c r="J26" s="8">
        <v>13.3</v>
      </c>
      <c r="K26" s="9">
        <v>12.35</v>
      </c>
      <c r="L26" s="12">
        <v>13.1</v>
      </c>
      <c r="M26" s="36">
        <v>13.8</v>
      </c>
    </row>
    <row r="27" spans="1:13">
      <c r="A27" s="306" t="s">
        <v>1048</v>
      </c>
      <c r="B27" s="300">
        <f t="shared" ref="B27:J27" si="4">SUM(B26+B28)/2</f>
        <v>9.625</v>
      </c>
      <c r="C27" s="300">
        <f t="shared" si="4"/>
        <v>10.050000000000001</v>
      </c>
      <c r="D27" s="300">
        <f t="shared" si="4"/>
        <v>10.6</v>
      </c>
      <c r="E27" s="300">
        <f t="shared" si="4"/>
        <v>11.2</v>
      </c>
      <c r="F27" s="300">
        <f t="shared" si="4"/>
        <v>11.75</v>
      </c>
      <c r="G27" s="300">
        <f t="shared" si="4"/>
        <v>12.3</v>
      </c>
      <c r="H27" s="300">
        <f t="shared" si="4"/>
        <v>12.8</v>
      </c>
      <c r="I27" s="300">
        <f t="shared" si="4"/>
        <v>13.275</v>
      </c>
      <c r="J27" s="300">
        <f t="shared" si="4"/>
        <v>13.75</v>
      </c>
      <c r="K27" s="9"/>
      <c r="L27" s="12"/>
      <c r="M27" s="36"/>
    </row>
    <row r="28" spans="1:13">
      <c r="A28" s="15" t="s">
        <v>6</v>
      </c>
      <c r="B28" s="8">
        <v>10</v>
      </c>
      <c r="C28" s="8">
        <v>10.6</v>
      </c>
      <c r="D28" s="8">
        <v>11.2</v>
      </c>
      <c r="E28" s="8">
        <v>11.8</v>
      </c>
      <c r="F28" s="8">
        <v>12.3</v>
      </c>
      <c r="G28" s="8">
        <v>12.8</v>
      </c>
      <c r="H28" s="8">
        <v>13.3</v>
      </c>
      <c r="I28" s="8">
        <v>13.75</v>
      </c>
      <c r="J28" s="8">
        <v>14.2</v>
      </c>
      <c r="K28" s="9">
        <v>12.4</v>
      </c>
      <c r="L28" s="12">
        <v>14</v>
      </c>
      <c r="M28" s="36">
        <v>14.55</v>
      </c>
    </row>
    <row r="29" spans="1:13" ht="15" thickBot="1">
      <c r="A29" s="16" t="s">
        <v>7</v>
      </c>
      <c r="B29" s="24">
        <v>11.2</v>
      </c>
      <c r="C29" s="24">
        <v>11.8</v>
      </c>
      <c r="D29" s="24">
        <v>12.3</v>
      </c>
      <c r="E29" s="24">
        <v>12.8</v>
      </c>
      <c r="F29" s="24">
        <v>13.3</v>
      </c>
      <c r="G29" s="24">
        <v>13.75</v>
      </c>
      <c r="H29" s="24">
        <v>14.2</v>
      </c>
      <c r="I29" s="24">
        <v>14.6</v>
      </c>
      <c r="J29" s="24">
        <v>14.8</v>
      </c>
      <c r="K29" s="37">
        <v>13.65</v>
      </c>
      <c r="L29" s="30">
        <v>14.3</v>
      </c>
      <c r="M29" s="40">
        <v>16</v>
      </c>
    </row>
    <row r="30" spans="1:13" ht="15" thickBot="1"/>
    <row r="31" spans="1:13">
      <c r="A31" s="113" t="s">
        <v>569</v>
      </c>
      <c r="B31" s="59" t="s">
        <v>26</v>
      </c>
      <c r="C31" s="114" t="s">
        <v>27</v>
      </c>
      <c r="D31" s="115" t="s">
        <v>28</v>
      </c>
      <c r="E31" s="116" t="s">
        <v>29</v>
      </c>
      <c r="F31" s="117" t="s">
        <v>30</v>
      </c>
      <c r="G31" s="93" t="s">
        <v>31</v>
      </c>
      <c r="H31" s="118" t="s">
        <v>32</v>
      </c>
      <c r="I31" s="119" t="s">
        <v>33</v>
      </c>
      <c r="J31" s="120" t="s">
        <v>34</v>
      </c>
      <c r="K31" s="59" t="s">
        <v>1</v>
      </c>
      <c r="L31" s="59" t="s">
        <v>25</v>
      </c>
      <c r="M31" s="92" t="s">
        <v>2</v>
      </c>
    </row>
    <row r="32" spans="1:13">
      <c r="A32" s="15" t="s">
        <v>554</v>
      </c>
      <c r="B32" s="8">
        <v>0.1</v>
      </c>
      <c r="C32" s="8">
        <v>0.12</v>
      </c>
      <c r="D32" s="8">
        <v>0.14000000000000001</v>
      </c>
      <c r="E32" s="8">
        <v>0.16</v>
      </c>
      <c r="F32" s="8">
        <v>0.18</v>
      </c>
      <c r="G32" s="8">
        <v>0.2</v>
      </c>
      <c r="H32" s="8">
        <v>0.25</v>
      </c>
      <c r="I32" s="8">
        <v>0.3</v>
      </c>
      <c r="J32" s="232">
        <v>0.35</v>
      </c>
      <c r="K32" s="13"/>
      <c r="L32" s="11"/>
      <c r="M32" s="31"/>
    </row>
    <row r="33" spans="1:13" ht="15" thickBot="1">
      <c r="A33" s="15" t="s">
        <v>555</v>
      </c>
      <c r="B33" s="24">
        <v>0.16</v>
      </c>
      <c r="C33" s="24">
        <v>0.18</v>
      </c>
      <c r="D33" s="24">
        <v>0.2</v>
      </c>
      <c r="E33" s="24">
        <v>0.25</v>
      </c>
      <c r="F33" s="24">
        <v>0.3</v>
      </c>
      <c r="G33" s="24">
        <v>0.35</v>
      </c>
      <c r="H33" s="24">
        <v>0.4</v>
      </c>
      <c r="I33" s="24">
        <v>0.45</v>
      </c>
      <c r="J33" s="233">
        <v>0.5</v>
      </c>
      <c r="K33" s="13"/>
      <c r="L33" s="11"/>
      <c r="M33" s="31"/>
    </row>
    <row r="34" spans="1:13" ht="15" thickBot="1"/>
    <row r="35" spans="1:13">
      <c r="A35" s="113" t="s">
        <v>19</v>
      </c>
      <c r="B35" s="59" t="s">
        <v>26</v>
      </c>
      <c r="C35" s="114" t="s">
        <v>27</v>
      </c>
      <c r="D35" s="115" t="s">
        <v>28</v>
      </c>
      <c r="E35" s="116" t="s">
        <v>29</v>
      </c>
      <c r="F35" s="117" t="s">
        <v>30</v>
      </c>
      <c r="G35" s="93" t="s">
        <v>31</v>
      </c>
      <c r="H35" s="118" t="s">
        <v>32</v>
      </c>
      <c r="I35" s="119" t="s">
        <v>33</v>
      </c>
      <c r="J35" s="120" t="s">
        <v>34</v>
      </c>
      <c r="K35" s="59" t="s">
        <v>1</v>
      </c>
      <c r="L35" s="59" t="s">
        <v>25</v>
      </c>
      <c r="M35" s="92" t="s">
        <v>2</v>
      </c>
    </row>
    <row r="36" spans="1:13">
      <c r="A36" s="15" t="s">
        <v>554</v>
      </c>
      <c r="B36" s="8">
        <v>0.8</v>
      </c>
      <c r="C36" s="8">
        <v>0.85</v>
      </c>
      <c r="D36" s="8">
        <v>0.9</v>
      </c>
      <c r="E36" s="8">
        <v>0.95</v>
      </c>
      <c r="F36" s="8">
        <v>1</v>
      </c>
      <c r="G36" s="8">
        <v>1.05</v>
      </c>
      <c r="H36" s="8">
        <v>1.1000000000000001</v>
      </c>
      <c r="I36" s="8">
        <v>1.1499999999999999</v>
      </c>
      <c r="J36" s="232">
        <v>1.2</v>
      </c>
      <c r="K36" s="235"/>
      <c r="L36" s="235"/>
      <c r="M36" s="236"/>
    </row>
    <row r="37" spans="1:13">
      <c r="A37" s="15" t="s">
        <v>555</v>
      </c>
      <c r="B37" s="8">
        <v>0.9</v>
      </c>
      <c r="C37" s="8">
        <v>0.95</v>
      </c>
      <c r="D37" s="8">
        <v>1</v>
      </c>
      <c r="E37" s="8">
        <v>1.05</v>
      </c>
      <c r="F37" s="8">
        <v>1.1000000000000001</v>
      </c>
      <c r="G37" s="8">
        <v>1.1499999999999999</v>
      </c>
      <c r="H37" s="8">
        <v>1.2</v>
      </c>
      <c r="I37" s="8">
        <v>1.25</v>
      </c>
      <c r="J37" s="232">
        <v>1.3</v>
      </c>
      <c r="K37" s="235"/>
      <c r="L37" s="235"/>
      <c r="M37" s="236"/>
    </row>
    <row r="38" spans="1:13">
      <c r="A38" s="15" t="s">
        <v>3</v>
      </c>
      <c r="B38" s="8">
        <v>1.1000000000000001</v>
      </c>
      <c r="C38" s="8">
        <v>1.1499999999999999</v>
      </c>
      <c r="D38" s="8">
        <v>1.2</v>
      </c>
      <c r="E38" s="8">
        <v>1.25</v>
      </c>
      <c r="F38" s="8">
        <v>1.3</v>
      </c>
      <c r="G38" s="8">
        <v>1.35</v>
      </c>
      <c r="H38" s="8">
        <v>1.4</v>
      </c>
      <c r="I38" s="8">
        <v>1.45</v>
      </c>
      <c r="J38" s="8">
        <v>1.5</v>
      </c>
      <c r="K38" s="10"/>
      <c r="L38" s="11"/>
      <c r="M38" s="32"/>
    </row>
    <row r="39" spans="1:13">
      <c r="A39" s="306" t="s">
        <v>1046</v>
      </c>
      <c r="B39" s="300">
        <f t="shared" ref="B39:J39" si="5">SUM(B38+B40)/2</f>
        <v>1.175</v>
      </c>
      <c r="C39" s="300">
        <f t="shared" si="5"/>
        <v>1.2250000000000001</v>
      </c>
      <c r="D39" s="300">
        <f t="shared" si="5"/>
        <v>1.2749999999999999</v>
      </c>
      <c r="E39" s="300">
        <f t="shared" si="5"/>
        <v>1.325</v>
      </c>
      <c r="F39" s="300">
        <f t="shared" si="5"/>
        <v>1.375</v>
      </c>
      <c r="G39" s="300">
        <f t="shared" si="5"/>
        <v>1.425</v>
      </c>
      <c r="H39" s="300">
        <f t="shared" si="5"/>
        <v>1.4750000000000001</v>
      </c>
      <c r="I39" s="300">
        <f t="shared" si="5"/>
        <v>1.53</v>
      </c>
      <c r="J39" s="300">
        <f t="shared" si="5"/>
        <v>1.585</v>
      </c>
      <c r="K39" s="10"/>
      <c r="L39" s="11"/>
      <c r="M39" s="32"/>
    </row>
    <row r="40" spans="1:13">
      <c r="A40" s="15" t="s">
        <v>4</v>
      </c>
      <c r="B40" s="8">
        <v>1.25</v>
      </c>
      <c r="C40" s="8">
        <v>1.3</v>
      </c>
      <c r="D40" s="8">
        <v>1.35</v>
      </c>
      <c r="E40" s="8">
        <v>1.4</v>
      </c>
      <c r="F40" s="8">
        <v>1.45</v>
      </c>
      <c r="G40" s="8">
        <v>1.5</v>
      </c>
      <c r="H40" s="8">
        <v>1.55</v>
      </c>
      <c r="I40" s="8">
        <v>1.61</v>
      </c>
      <c r="J40" s="8">
        <v>1.67</v>
      </c>
      <c r="K40" s="9">
        <v>1.69</v>
      </c>
      <c r="L40" s="28">
        <v>1.7</v>
      </c>
      <c r="M40" s="36">
        <v>1.84</v>
      </c>
    </row>
    <row r="41" spans="1:13">
      <c r="A41" s="306" t="s">
        <v>1047</v>
      </c>
      <c r="B41" s="300">
        <f t="shared" ref="B41:J41" si="6">SUM(B40+B42)/2</f>
        <v>1.325</v>
      </c>
      <c r="C41" s="300">
        <f t="shared" si="6"/>
        <v>1.375</v>
      </c>
      <c r="D41" s="300">
        <f t="shared" si="6"/>
        <v>1.425</v>
      </c>
      <c r="E41" s="300">
        <f t="shared" si="6"/>
        <v>1.4750000000000001</v>
      </c>
      <c r="F41" s="300">
        <f t="shared" si="6"/>
        <v>1.53</v>
      </c>
      <c r="G41" s="300">
        <f t="shared" si="6"/>
        <v>1.585</v>
      </c>
      <c r="H41" s="300">
        <f t="shared" si="6"/>
        <v>1.6400000000000001</v>
      </c>
      <c r="I41" s="300">
        <f t="shared" si="6"/>
        <v>1.7000000000000002</v>
      </c>
      <c r="J41" s="300">
        <f t="shared" si="6"/>
        <v>1.76</v>
      </c>
      <c r="K41" s="9"/>
      <c r="L41" s="28"/>
      <c r="M41" s="36"/>
    </row>
    <row r="42" spans="1:13">
      <c r="A42" s="15" t="s">
        <v>5</v>
      </c>
      <c r="B42" s="8">
        <v>1.4</v>
      </c>
      <c r="C42" s="8">
        <v>1.45</v>
      </c>
      <c r="D42" s="8">
        <v>1.5</v>
      </c>
      <c r="E42" s="8">
        <v>1.55</v>
      </c>
      <c r="F42" s="8">
        <v>1.61</v>
      </c>
      <c r="G42" s="8">
        <v>1.67</v>
      </c>
      <c r="H42" s="8">
        <v>1.73</v>
      </c>
      <c r="I42" s="8">
        <v>1.79</v>
      </c>
      <c r="J42" s="8">
        <v>1.85</v>
      </c>
      <c r="K42" s="9">
        <v>1.81</v>
      </c>
      <c r="L42" s="29">
        <v>1.86</v>
      </c>
      <c r="M42" s="36">
        <v>1.98</v>
      </c>
    </row>
    <row r="43" spans="1:13">
      <c r="A43" s="306" t="s">
        <v>1048</v>
      </c>
      <c r="B43" s="300">
        <f t="shared" ref="B43:J43" si="7">SUM(B42+B44)/2</f>
        <v>1.45</v>
      </c>
      <c r="C43" s="300">
        <f t="shared" si="7"/>
        <v>1.5</v>
      </c>
      <c r="D43" s="300">
        <f t="shared" si="7"/>
        <v>1.5550000000000002</v>
      </c>
      <c r="E43" s="300">
        <f t="shared" si="7"/>
        <v>1.6099999999999999</v>
      </c>
      <c r="F43" s="300">
        <f t="shared" si="7"/>
        <v>1.67</v>
      </c>
      <c r="G43" s="300">
        <f t="shared" si="7"/>
        <v>1.73</v>
      </c>
      <c r="H43" s="300">
        <f t="shared" si="7"/>
        <v>1.79</v>
      </c>
      <c r="I43" s="300">
        <f t="shared" si="7"/>
        <v>1.845</v>
      </c>
      <c r="J43" s="300">
        <f t="shared" si="7"/>
        <v>1.9</v>
      </c>
      <c r="K43" s="9"/>
      <c r="L43" s="29"/>
      <c r="M43" s="36"/>
    </row>
    <row r="44" spans="1:13">
      <c r="A44" s="15" t="s">
        <v>6</v>
      </c>
      <c r="B44" s="8">
        <v>1.5</v>
      </c>
      <c r="C44" s="8">
        <v>1.55</v>
      </c>
      <c r="D44" s="8">
        <v>1.61</v>
      </c>
      <c r="E44" s="8">
        <v>1.67</v>
      </c>
      <c r="F44" s="8">
        <v>1.73</v>
      </c>
      <c r="G44" s="8">
        <v>1.79</v>
      </c>
      <c r="H44" s="8">
        <v>1.85</v>
      </c>
      <c r="I44" s="8">
        <v>1.9</v>
      </c>
      <c r="J44" s="8">
        <v>1.95</v>
      </c>
      <c r="K44" s="9">
        <v>1.84</v>
      </c>
      <c r="L44" s="12">
        <v>1.96</v>
      </c>
      <c r="M44" s="36">
        <v>2.06</v>
      </c>
    </row>
    <row r="45" spans="1:13" ht="15" thickBot="1">
      <c r="A45" s="16" t="s">
        <v>7</v>
      </c>
      <c r="B45" s="24">
        <v>1.55</v>
      </c>
      <c r="C45" s="24">
        <v>1.61</v>
      </c>
      <c r="D45" s="24">
        <v>1.67</v>
      </c>
      <c r="E45" s="24">
        <v>1.73</v>
      </c>
      <c r="F45" s="24">
        <v>1.79</v>
      </c>
      <c r="G45" s="24">
        <v>1.85</v>
      </c>
      <c r="H45" s="24">
        <v>1.9</v>
      </c>
      <c r="I45" s="24">
        <v>1.95</v>
      </c>
      <c r="J45" s="24">
        <v>2</v>
      </c>
      <c r="K45" s="37">
        <v>1.96</v>
      </c>
      <c r="L45" s="21">
        <v>1.98</v>
      </c>
      <c r="M45" s="40">
        <v>2.1800000000000002</v>
      </c>
    </row>
    <row r="46" spans="1:13" ht="15" thickBot="1"/>
    <row r="47" spans="1:13">
      <c r="A47" s="113" t="s">
        <v>20</v>
      </c>
      <c r="B47" s="59" t="s">
        <v>26</v>
      </c>
      <c r="C47" s="114" t="s">
        <v>27</v>
      </c>
      <c r="D47" s="115" t="s">
        <v>28</v>
      </c>
      <c r="E47" s="116" t="s">
        <v>29</v>
      </c>
      <c r="F47" s="117" t="s">
        <v>30</v>
      </c>
      <c r="G47" s="93" t="s">
        <v>31</v>
      </c>
      <c r="H47" s="118" t="s">
        <v>32</v>
      </c>
      <c r="I47" s="119" t="s">
        <v>33</v>
      </c>
      <c r="J47" s="120" t="s">
        <v>34</v>
      </c>
      <c r="K47" s="59" t="s">
        <v>1</v>
      </c>
      <c r="L47" s="59" t="s">
        <v>25</v>
      </c>
      <c r="M47" s="92" t="s">
        <v>2</v>
      </c>
    </row>
    <row r="48" spans="1:13">
      <c r="A48" s="15" t="s">
        <v>3</v>
      </c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1"/>
      <c r="M48" s="32"/>
    </row>
    <row r="49" spans="1:13">
      <c r="A49" s="306" t="s">
        <v>1046</v>
      </c>
      <c r="B49" s="300">
        <v>1.8</v>
      </c>
      <c r="C49" s="300">
        <v>2</v>
      </c>
      <c r="D49" s="300">
        <v>2.2000000000000002</v>
      </c>
      <c r="E49" s="300">
        <v>2.4</v>
      </c>
      <c r="F49" s="300">
        <v>2.6</v>
      </c>
      <c r="G49" s="300">
        <v>2.8</v>
      </c>
      <c r="H49" s="300">
        <v>3</v>
      </c>
      <c r="I49" s="300">
        <v>3.2</v>
      </c>
      <c r="J49" s="300">
        <v>3.4</v>
      </c>
      <c r="K49" s="10"/>
      <c r="L49" s="11"/>
      <c r="M49" s="32"/>
    </row>
    <row r="50" spans="1:13">
      <c r="A50" s="15" t="s">
        <v>4</v>
      </c>
      <c r="B50" s="25">
        <v>2</v>
      </c>
      <c r="C50" s="25">
        <v>2.2000000000000002</v>
      </c>
      <c r="D50" s="25">
        <v>2.4</v>
      </c>
      <c r="E50" s="25">
        <v>2.6</v>
      </c>
      <c r="F50" s="25">
        <v>2.8</v>
      </c>
      <c r="G50" s="25">
        <v>3</v>
      </c>
      <c r="H50" s="8">
        <v>3.2</v>
      </c>
      <c r="I50" s="8">
        <v>3.4</v>
      </c>
      <c r="J50" s="8">
        <v>3.6</v>
      </c>
      <c r="K50" s="9">
        <v>2.35</v>
      </c>
      <c r="L50" s="12">
        <v>2.9</v>
      </c>
      <c r="M50" s="36">
        <v>3.5</v>
      </c>
    </row>
    <row r="51" spans="1:13">
      <c r="A51" s="306" t="s">
        <v>1047</v>
      </c>
      <c r="B51" s="300">
        <f t="shared" ref="B51:J51" si="8">SUM(B50+B52)/2</f>
        <v>2.2000000000000002</v>
      </c>
      <c r="C51" s="300">
        <f t="shared" si="8"/>
        <v>2.4000000000000004</v>
      </c>
      <c r="D51" s="300">
        <f t="shared" si="8"/>
        <v>2.5999999999999996</v>
      </c>
      <c r="E51" s="300">
        <f t="shared" si="8"/>
        <v>2.8</v>
      </c>
      <c r="F51" s="300">
        <f t="shared" si="8"/>
        <v>3</v>
      </c>
      <c r="G51" s="300">
        <f t="shared" si="8"/>
        <v>3.2</v>
      </c>
      <c r="H51" s="300">
        <f t="shared" si="8"/>
        <v>3.4000000000000004</v>
      </c>
      <c r="I51" s="300">
        <f t="shared" si="8"/>
        <v>3.5999999999999996</v>
      </c>
      <c r="J51" s="300">
        <f t="shared" si="8"/>
        <v>3.8</v>
      </c>
      <c r="K51" s="9"/>
      <c r="L51" s="12"/>
      <c r="M51" s="36"/>
    </row>
    <row r="52" spans="1:13">
      <c r="A52" s="15" t="s">
        <v>5</v>
      </c>
      <c r="B52" s="25">
        <v>2.4</v>
      </c>
      <c r="C52" s="25">
        <v>2.6</v>
      </c>
      <c r="D52" s="25">
        <v>2.8</v>
      </c>
      <c r="E52" s="25">
        <v>3</v>
      </c>
      <c r="F52" s="8">
        <v>3.2</v>
      </c>
      <c r="G52" s="8">
        <v>3.4</v>
      </c>
      <c r="H52" s="8">
        <v>3.6</v>
      </c>
      <c r="I52" s="25">
        <v>3.8</v>
      </c>
      <c r="J52" s="25">
        <v>4</v>
      </c>
      <c r="K52" s="9">
        <v>3</v>
      </c>
      <c r="L52" s="12">
        <v>3.7</v>
      </c>
      <c r="M52" s="36">
        <v>4.2</v>
      </c>
    </row>
    <row r="53" spans="1:13">
      <c r="A53" s="306" t="s">
        <v>1048</v>
      </c>
      <c r="B53" s="300">
        <f t="shared" ref="B53:J53" si="9">SUM(B52+B54)/2</f>
        <v>2.5999999999999996</v>
      </c>
      <c r="C53" s="300">
        <f t="shared" si="9"/>
        <v>2.8</v>
      </c>
      <c r="D53" s="300">
        <f t="shared" si="9"/>
        <v>3</v>
      </c>
      <c r="E53" s="300">
        <f t="shared" si="9"/>
        <v>3.2</v>
      </c>
      <c r="F53" s="300">
        <f t="shared" si="9"/>
        <v>3.4000000000000004</v>
      </c>
      <c r="G53" s="300">
        <f t="shared" si="9"/>
        <v>3.5999999999999996</v>
      </c>
      <c r="H53" s="300">
        <f t="shared" si="9"/>
        <v>3.8</v>
      </c>
      <c r="I53" s="300">
        <f t="shared" si="9"/>
        <v>4</v>
      </c>
      <c r="J53" s="300">
        <f t="shared" si="9"/>
        <v>4.2</v>
      </c>
      <c r="K53" s="9"/>
      <c r="L53" s="12"/>
      <c r="M53" s="36"/>
    </row>
    <row r="54" spans="1:13">
      <c r="A54" s="15" t="s">
        <v>6</v>
      </c>
      <c r="B54" s="25">
        <v>2.8</v>
      </c>
      <c r="C54" s="25">
        <v>3</v>
      </c>
      <c r="D54" s="8">
        <v>3.2</v>
      </c>
      <c r="E54" s="8">
        <v>3.4</v>
      </c>
      <c r="F54" s="8">
        <v>3.6</v>
      </c>
      <c r="G54" s="25">
        <v>3.8</v>
      </c>
      <c r="H54" s="25">
        <v>4</v>
      </c>
      <c r="I54" s="25">
        <v>4.2</v>
      </c>
      <c r="J54" s="25">
        <v>4.4000000000000004</v>
      </c>
      <c r="K54" s="9">
        <v>3.2</v>
      </c>
      <c r="L54" s="12">
        <v>4.3</v>
      </c>
      <c r="M54" s="36">
        <v>4.55</v>
      </c>
    </row>
    <row r="55" spans="1:13" ht="15" thickBot="1">
      <c r="A55" s="16" t="s">
        <v>7</v>
      </c>
      <c r="B55" s="24">
        <v>3.2</v>
      </c>
      <c r="C55" s="24">
        <v>3.4</v>
      </c>
      <c r="D55" s="24">
        <v>3.6</v>
      </c>
      <c r="E55" s="43">
        <v>3.8</v>
      </c>
      <c r="F55" s="43">
        <v>4</v>
      </c>
      <c r="G55" s="43">
        <v>4.2</v>
      </c>
      <c r="H55" s="43">
        <v>4.4000000000000004</v>
      </c>
      <c r="I55" s="43">
        <v>4.55</v>
      </c>
      <c r="J55" s="43">
        <v>4.7</v>
      </c>
      <c r="K55" s="37">
        <v>4.1500000000000004</v>
      </c>
      <c r="L55" s="30">
        <v>4.5</v>
      </c>
      <c r="M55" s="40">
        <v>5.25</v>
      </c>
    </row>
    <row r="57" spans="1:13" ht="15" thickBot="1"/>
    <row r="58" spans="1:13">
      <c r="A58" s="113" t="s">
        <v>566</v>
      </c>
      <c r="B58" s="59" t="s">
        <v>26</v>
      </c>
      <c r="C58" s="114" t="s">
        <v>27</v>
      </c>
      <c r="D58" s="115" t="s">
        <v>28</v>
      </c>
      <c r="E58" s="116" t="s">
        <v>29</v>
      </c>
      <c r="F58" s="117" t="s">
        <v>30</v>
      </c>
      <c r="G58" s="93" t="s">
        <v>31</v>
      </c>
      <c r="H58" s="118" t="s">
        <v>32</v>
      </c>
      <c r="I58" s="119" t="s">
        <v>33</v>
      </c>
      <c r="J58" s="120" t="s">
        <v>34</v>
      </c>
      <c r="K58" s="59" t="s">
        <v>1</v>
      </c>
      <c r="L58" s="59" t="s">
        <v>25</v>
      </c>
      <c r="M58" s="92" t="s">
        <v>2</v>
      </c>
    </row>
    <row r="59" spans="1:13">
      <c r="A59" s="15" t="s">
        <v>554</v>
      </c>
      <c r="B59" s="8">
        <v>0.9</v>
      </c>
      <c r="C59" s="8">
        <v>1</v>
      </c>
      <c r="D59" s="8">
        <v>1.1000000000000001</v>
      </c>
      <c r="E59" s="8">
        <v>1.2</v>
      </c>
      <c r="F59" s="8">
        <v>1.3</v>
      </c>
      <c r="G59" s="8">
        <v>1.4</v>
      </c>
      <c r="H59" s="8">
        <v>1.5</v>
      </c>
      <c r="I59" s="232">
        <v>1.6</v>
      </c>
      <c r="J59" s="232">
        <v>1.7</v>
      </c>
      <c r="K59" s="13"/>
      <c r="L59" s="11"/>
      <c r="M59" s="31"/>
    </row>
    <row r="60" spans="1:13" ht="15" thickBot="1">
      <c r="A60" s="15" t="s">
        <v>555</v>
      </c>
      <c r="B60" s="24">
        <v>1.1000000000000001</v>
      </c>
      <c r="C60" s="24">
        <v>1.2</v>
      </c>
      <c r="D60" s="24">
        <v>1.3</v>
      </c>
      <c r="E60" s="24">
        <v>1.4</v>
      </c>
      <c r="F60" s="24">
        <v>1.5</v>
      </c>
      <c r="G60" s="24">
        <v>1.6</v>
      </c>
      <c r="H60" s="24">
        <v>1.7</v>
      </c>
      <c r="I60" s="24">
        <v>1.8</v>
      </c>
      <c r="J60" s="233">
        <v>1.9</v>
      </c>
      <c r="K60" s="13"/>
      <c r="L60" s="11"/>
      <c r="M60" s="31"/>
    </row>
    <row r="61" spans="1:13" ht="15" thickBot="1"/>
    <row r="62" spans="1:13">
      <c r="A62" s="131" t="s">
        <v>21</v>
      </c>
      <c r="B62" s="94" t="s">
        <v>26</v>
      </c>
      <c r="C62" s="147" t="s">
        <v>27</v>
      </c>
      <c r="D62" s="148" t="s">
        <v>28</v>
      </c>
      <c r="E62" s="149" t="s">
        <v>29</v>
      </c>
      <c r="F62" s="150" t="s">
        <v>30</v>
      </c>
      <c r="G62" s="151" t="s">
        <v>31</v>
      </c>
      <c r="H62" s="152" t="s">
        <v>32</v>
      </c>
      <c r="I62" s="153" t="s">
        <v>33</v>
      </c>
      <c r="J62" s="154" t="s">
        <v>34</v>
      </c>
      <c r="K62" s="94" t="s">
        <v>1</v>
      </c>
      <c r="L62" s="94" t="s">
        <v>25</v>
      </c>
      <c r="M62" s="95" t="s">
        <v>2</v>
      </c>
    </row>
    <row r="63" spans="1:13">
      <c r="A63" s="15" t="s">
        <v>554</v>
      </c>
      <c r="B63" s="8">
        <v>1.5</v>
      </c>
      <c r="C63" s="8">
        <v>1.6</v>
      </c>
      <c r="D63" s="8">
        <v>1.7</v>
      </c>
      <c r="E63" s="8">
        <v>1.8</v>
      </c>
      <c r="F63" s="8">
        <v>1.9</v>
      </c>
      <c r="G63" s="8">
        <v>2</v>
      </c>
      <c r="H63" s="8">
        <v>2.25</v>
      </c>
      <c r="I63" s="232">
        <v>2.5</v>
      </c>
      <c r="J63" s="232">
        <v>2.75</v>
      </c>
      <c r="K63" s="13"/>
      <c r="L63" s="11"/>
      <c r="M63" s="31"/>
    </row>
    <row r="64" spans="1:13">
      <c r="A64" s="15" t="s">
        <v>555</v>
      </c>
      <c r="B64" s="25">
        <v>1.9</v>
      </c>
      <c r="C64" s="25">
        <v>2</v>
      </c>
      <c r="D64" s="25">
        <v>2.25</v>
      </c>
      <c r="E64" s="25">
        <v>2.5</v>
      </c>
      <c r="F64" s="25">
        <v>2.75</v>
      </c>
      <c r="G64" s="25">
        <v>3</v>
      </c>
      <c r="H64" s="25">
        <v>3.25</v>
      </c>
      <c r="I64" s="25">
        <v>3.5</v>
      </c>
      <c r="J64" s="242">
        <v>3.75</v>
      </c>
      <c r="K64" s="13"/>
      <c r="L64" s="11"/>
      <c r="M64" s="31"/>
    </row>
    <row r="65" spans="1:13">
      <c r="A65" s="15" t="s">
        <v>3</v>
      </c>
      <c r="B65" s="8">
        <v>2.5</v>
      </c>
      <c r="C65" s="8">
        <v>2.75</v>
      </c>
      <c r="D65" s="8">
        <v>3</v>
      </c>
      <c r="E65" s="8">
        <v>3.25</v>
      </c>
      <c r="F65" s="8">
        <v>3.5</v>
      </c>
      <c r="G65" s="8">
        <v>3.75</v>
      </c>
      <c r="H65" s="8">
        <v>4</v>
      </c>
      <c r="I65" s="8">
        <v>4.25</v>
      </c>
      <c r="J65" s="8">
        <v>4.5</v>
      </c>
      <c r="K65" s="10"/>
      <c r="L65" s="11"/>
      <c r="M65" s="32"/>
    </row>
    <row r="66" spans="1:13">
      <c r="A66" s="306" t="s">
        <v>1046</v>
      </c>
      <c r="B66" s="300">
        <f t="shared" ref="B66:J66" si="10">SUM(B65+B67)/2</f>
        <v>2.875</v>
      </c>
      <c r="C66" s="300">
        <f t="shared" si="10"/>
        <v>3.125</v>
      </c>
      <c r="D66" s="300">
        <f t="shared" si="10"/>
        <v>3.375</v>
      </c>
      <c r="E66" s="300">
        <f t="shared" si="10"/>
        <v>3.625</v>
      </c>
      <c r="F66" s="300">
        <f t="shared" si="10"/>
        <v>3.875</v>
      </c>
      <c r="G66" s="300">
        <f t="shared" si="10"/>
        <v>4.125</v>
      </c>
      <c r="H66" s="300">
        <f t="shared" si="10"/>
        <v>4.375</v>
      </c>
      <c r="I66" s="300">
        <f t="shared" si="10"/>
        <v>4.5999999999999996</v>
      </c>
      <c r="J66" s="300">
        <f t="shared" si="10"/>
        <v>4.8</v>
      </c>
      <c r="K66" s="10"/>
      <c r="L66" s="11"/>
      <c r="M66" s="32"/>
    </row>
    <row r="67" spans="1:13">
      <c r="A67" s="15" t="s">
        <v>4</v>
      </c>
      <c r="B67" s="8">
        <v>3.25</v>
      </c>
      <c r="C67" s="8">
        <v>3.5</v>
      </c>
      <c r="D67" s="8">
        <v>3.75</v>
      </c>
      <c r="E67" s="8">
        <v>4</v>
      </c>
      <c r="F67" s="8">
        <v>4.25</v>
      </c>
      <c r="G67" s="8">
        <v>4.5</v>
      </c>
      <c r="H67" s="8">
        <v>4.75</v>
      </c>
      <c r="I67" s="8">
        <v>4.95</v>
      </c>
      <c r="J67" s="8">
        <v>5.0999999999999996</v>
      </c>
      <c r="K67" s="9">
        <v>4.95</v>
      </c>
      <c r="L67" s="12">
        <v>5.2</v>
      </c>
      <c r="M67" s="36">
        <v>5.45</v>
      </c>
    </row>
    <row r="68" spans="1:13">
      <c r="A68" s="306" t="s">
        <v>1047</v>
      </c>
      <c r="B68" s="300">
        <f t="shared" ref="B68:J68" si="11">SUM(B67+B69)/2</f>
        <v>3.5</v>
      </c>
      <c r="C68" s="300">
        <f t="shared" si="11"/>
        <v>3.75</v>
      </c>
      <c r="D68" s="300">
        <f t="shared" si="11"/>
        <v>4</v>
      </c>
      <c r="E68" s="300">
        <f t="shared" si="11"/>
        <v>4.25</v>
      </c>
      <c r="F68" s="300">
        <f t="shared" si="11"/>
        <v>4.5</v>
      </c>
      <c r="G68" s="300">
        <f t="shared" si="11"/>
        <v>4.7249999999999996</v>
      </c>
      <c r="H68" s="300">
        <f t="shared" si="11"/>
        <v>4.9249999999999998</v>
      </c>
      <c r="I68" s="300">
        <f t="shared" si="11"/>
        <v>5.0999999999999996</v>
      </c>
      <c r="J68" s="300">
        <f t="shared" si="11"/>
        <v>5.25</v>
      </c>
      <c r="K68" s="9"/>
      <c r="L68" s="12"/>
      <c r="M68" s="36"/>
    </row>
    <row r="69" spans="1:13">
      <c r="A69" s="15" t="s">
        <v>5</v>
      </c>
      <c r="B69" s="8">
        <v>3.75</v>
      </c>
      <c r="C69" s="8">
        <v>4</v>
      </c>
      <c r="D69" s="8">
        <v>4.25</v>
      </c>
      <c r="E69" s="8">
        <v>4.5</v>
      </c>
      <c r="F69" s="8">
        <v>4.75</v>
      </c>
      <c r="G69" s="8">
        <v>4.95</v>
      </c>
      <c r="H69" s="8">
        <v>5.0999999999999996</v>
      </c>
      <c r="I69" s="8">
        <v>5.25</v>
      </c>
      <c r="J69" s="8">
        <v>5.4</v>
      </c>
      <c r="K69" s="9">
        <v>5.2</v>
      </c>
      <c r="L69" s="12">
        <v>5.5</v>
      </c>
      <c r="M69" s="36">
        <v>5.75</v>
      </c>
    </row>
    <row r="70" spans="1:13">
      <c r="A70" s="307" t="s">
        <v>1048</v>
      </c>
      <c r="B70" s="300">
        <f t="shared" ref="B70:J70" si="12">SUM(B69+B71)/2</f>
        <v>3.875</v>
      </c>
      <c r="C70" s="300">
        <f t="shared" si="12"/>
        <v>4.125</v>
      </c>
      <c r="D70" s="300">
        <f t="shared" si="12"/>
        <v>4.375</v>
      </c>
      <c r="E70" s="300">
        <f t="shared" si="12"/>
        <v>4.625</v>
      </c>
      <c r="F70" s="300">
        <f t="shared" si="12"/>
        <v>4.8499999999999996</v>
      </c>
      <c r="G70" s="300">
        <f t="shared" si="12"/>
        <v>5.0250000000000004</v>
      </c>
      <c r="H70" s="300">
        <f t="shared" si="12"/>
        <v>5.1749999999999998</v>
      </c>
      <c r="I70" s="300">
        <f t="shared" si="12"/>
        <v>5.3250000000000002</v>
      </c>
      <c r="J70" s="300">
        <f t="shared" si="12"/>
        <v>5.45</v>
      </c>
      <c r="K70" s="9"/>
      <c r="L70" s="12"/>
      <c r="M70" s="36"/>
    </row>
    <row r="71" spans="1:13">
      <c r="A71" s="15" t="s">
        <v>6</v>
      </c>
      <c r="B71" s="8">
        <v>4</v>
      </c>
      <c r="C71" s="8">
        <v>4.25</v>
      </c>
      <c r="D71" s="8">
        <v>4.5</v>
      </c>
      <c r="E71" s="8">
        <v>4.75</v>
      </c>
      <c r="F71" s="8">
        <v>4.95</v>
      </c>
      <c r="G71" s="8">
        <v>5.0999999999999996</v>
      </c>
      <c r="H71" s="8">
        <v>5.25</v>
      </c>
      <c r="I71" s="8">
        <v>5.4</v>
      </c>
      <c r="J71" s="8">
        <v>5.5</v>
      </c>
      <c r="K71" s="9">
        <v>5.2</v>
      </c>
      <c r="L71" s="12">
        <v>5.6</v>
      </c>
      <c r="M71" s="36">
        <v>5.95</v>
      </c>
    </row>
    <row r="72" spans="1:13" ht="15" thickBot="1">
      <c r="A72" s="16" t="s">
        <v>7</v>
      </c>
      <c r="B72" s="24">
        <v>4.5</v>
      </c>
      <c r="C72" s="24">
        <v>4.75</v>
      </c>
      <c r="D72" s="24">
        <v>4.95</v>
      </c>
      <c r="E72" s="24">
        <v>5.0999999999999996</v>
      </c>
      <c r="F72" s="24">
        <v>5.25</v>
      </c>
      <c r="G72" s="24">
        <v>5.4</v>
      </c>
      <c r="H72" s="24">
        <v>5.5</v>
      </c>
      <c r="I72" s="24">
        <v>5.6</v>
      </c>
      <c r="J72" s="24">
        <v>5.7</v>
      </c>
      <c r="K72" s="37">
        <v>5.6</v>
      </c>
      <c r="L72" s="30">
        <v>5.7</v>
      </c>
      <c r="M72" s="40">
        <v>6.3</v>
      </c>
    </row>
    <row r="73" spans="1:13" ht="15" thickBot="1"/>
    <row r="74" spans="1:13">
      <c r="A74" s="113" t="s">
        <v>568</v>
      </c>
      <c r="B74" s="59" t="s">
        <v>26</v>
      </c>
      <c r="C74" s="114" t="s">
        <v>27</v>
      </c>
      <c r="D74" s="115" t="s">
        <v>28</v>
      </c>
      <c r="E74" s="116" t="s">
        <v>29</v>
      </c>
      <c r="F74" s="117" t="s">
        <v>30</v>
      </c>
      <c r="G74" s="93" t="s">
        <v>31</v>
      </c>
      <c r="H74" s="118" t="s">
        <v>32</v>
      </c>
      <c r="I74" s="119" t="s">
        <v>33</v>
      </c>
      <c r="J74" s="120" t="s">
        <v>34</v>
      </c>
      <c r="K74" s="59" t="s">
        <v>1</v>
      </c>
      <c r="L74" s="59" t="s">
        <v>25</v>
      </c>
      <c r="M74" s="92" t="s">
        <v>2</v>
      </c>
    </row>
    <row r="75" spans="1:13" ht="15" thickBot="1">
      <c r="A75" s="15" t="s">
        <v>555</v>
      </c>
      <c r="B75" s="24">
        <v>3.6</v>
      </c>
      <c r="C75" s="24">
        <v>3.8</v>
      </c>
      <c r="D75" s="24">
        <v>4</v>
      </c>
      <c r="E75" s="24">
        <v>4.25</v>
      </c>
      <c r="F75" s="24">
        <v>4.5</v>
      </c>
      <c r="G75" s="24">
        <v>4.75</v>
      </c>
      <c r="H75" s="24">
        <v>5</v>
      </c>
      <c r="I75" s="24">
        <v>5.25</v>
      </c>
      <c r="J75" s="233">
        <v>5.5</v>
      </c>
      <c r="K75" s="13"/>
      <c r="L75" s="11"/>
      <c r="M75" s="31"/>
    </row>
    <row r="76" spans="1:13" ht="15" thickBot="1"/>
    <row r="77" spans="1:13">
      <c r="A77" s="131" t="s">
        <v>22</v>
      </c>
      <c r="B77" s="59" t="s">
        <v>26</v>
      </c>
      <c r="C77" s="114" t="s">
        <v>27</v>
      </c>
      <c r="D77" s="115" t="s">
        <v>28</v>
      </c>
      <c r="E77" s="116" t="s">
        <v>29</v>
      </c>
      <c r="F77" s="117" t="s">
        <v>30</v>
      </c>
      <c r="G77" s="93" t="s">
        <v>31</v>
      </c>
      <c r="H77" s="118" t="s">
        <v>32</v>
      </c>
      <c r="I77" s="119" t="s">
        <v>33</v>
      </c>
      <c r="J77" s="120" t="s">
        <v>34</v>
      </c>
      <c r="K77" s="59" t="s">
        <v>1</v>
      </c>
      <c r="L77" s="59" t="s">
        <v>25</v>
      </c>
      <c r="M77" s="92" t="s">
        <v>2</v>
      </c>
    </row>
    <row r="78" spans="1:13">
      <c r="A78" s="39" t="s">
        <v>3</v>
      </c>
      <c r="B78" s="5"/>
      <c r="C78" s="5"/>
      <c r="D78" s="5"/>
      <c r="E78" s="5"/>
      <c r="F78" s="5"/>
      <c r="G78" s="10"/>
      <c r="H78" s="10"/>
      <c r="I78" s="10"/>
      <c r="J78" s="10"/>
      <c r="K78" s="10"/>
      <c r="L78" s="11"/>
      <c r="M78" s="32"/>
    </row>
    <row r="79" spans="1:13">
      <c r="A79" s="306" t="s">
        <v>1046</v>
      </c>
      <c r="B79" s="300">
        <v>7</v>
      </c>
      <c r="C79" s="300">
        <v>7.5</v>
      </c>
      <c r="D79" s="300">
        <v>7.75</v>
      </c>
      <c r="E79" s="300">
        <v>8</v>
      </c>
      <c r="F79" s="300">
        <v>8.25</v>
      </c>
      <c r="G79" s="300">
        <v>8.5</v>
      </c>
      <c r="H79" s="300">
        <v>8.75</v>
      </c>
      <c r="I79" s="300">
        <v>9</v>
      </c>
      <c r="J79" s="300">
        <v>9.5</v>
      </c>
      <c r="K79" s="10"/>
      <c r="L79" s="11"/>
      <c r="M79" s="32"/>
    </row>
    <row r="80" spans="1:13">
      <c r="A80" s="15" t="s">
        <v>4</v>
      </c>
      <c r="B80" s="25">
        <v>7.5</v>
      </c>
      <c r="C80" s="25">
        <v>7.75</v>
      </c>
      <c r="D80" s="25">
        <v>8</v>
      </c>
      <c r="E80" s="25">
        <v>8.25</v>
      </c>
      <c r="F80" s="25">
        <v>8.5</v>
      </c>
      <c r="G80" s="8">
        <v>8.75</v>
      </c>
      <c r="H80" s="8">
        <v>9</v>
      </c>
      <c r="I80" s="8">
        <v>9.5</v>
      </c>
      <c r="J80" s="8">
        <v>10</v>
      </c>
      <c r="K80" s="9">
        <v>9.1999999999999993</v>
      </c>
      <c r="L80" s="12">
        <v>10</v>
      </c>
      <c r="M80" s="36">
        <v>11</v>
      </c>
    </row>
    <row r="81" spans="1:13">
      <c r="A81" s="306" t="s">
        <v>1047</v>
      </c>
      <c r="B81" s="300">
        <f t="shared" ref="B81:J81" si="13">SUM(B80+B82)/2</f>
        <v>7.875</v>
      </c>
      <c r="C81" s="300">
        <f t="shared" si="13"/>
        <v>8.125</v>
      </c>
      <c r="D81" s="300">
        <f t="shared" si="13"/>
        <v>8.375</v>
      </c>
      <c r="E81" s="300">
        <f t="shared" si="13"/>
        <v>8.625</v>
      </c>
      <c r="F81" s="300">
        <f t="shared" si="13"/>
        <v>9</v>
      </c>
      <c r="G81" s="300">
        <f t="shared" si="13"/>
        <v>9.375</v>
      </c>
      <c r="H81" s="300">
        <f t="shared" si="13"/>
        <v>9.6999999999999993</v>
      </c>
      <c r="I81" s="300">
        <f t="shared" si="13"/>
        <v>10.15</v>
      </c>
      <c r="J81" s="300">
        <f t="shared" si="13"/>
        <v>10.5</v>
      </c>
      <c r="K81" s="9"/>
      <c r="L81" s="12"/>
      <c r="M81" s="36"/>
    </row>
    <row r="82" spans="1:13">
      <c r="A82" s="15" t="s">
        <v>5</v>
      </c>
      <c r="B82" s="25">
        <v>8.25</v>
      </c>
      <c r="C82" s="25">
        <v>8.5</v>
      </c>
      <c r="D82" s="8">
        <v>8.75</v>
      </c>
      <c r="E82" s="8">
        <v>9</v>
      </c>
      <c r="F82" s="8">
        <v>9.5</v>
      </c>
      <c r="G82" s="8">
        <v>10</v>
      </c>
      <c r="H82" s="8">
        <v>10.4</v>
      </c>
      <c r="I82" s="8">
        <v>10.8</v>
      </c>
      <c r="J82" s="8">
        <v>11</v>
      </c>
      <c r="K82" s="9">
        <v>10.35</v>
      </c>
      <c r="L82" s="12">
        <v>11</v>
      </c>
      <c r="M82" s="36">
        <v>11.7</v>
      </c>
    </row>
    <row r="83" spans="1:13">
      <c r="A83" s="306" t="s">
        <v>1048</v>
      </c>
      <c r="B83" s="300">
        <f t="shared" ref="B83:J83" si="14">SUM(B82+B84)/2</f>
        <v>8.625</v>
      </c>
      <c r="C83" s="300">
        <f t="shared" si="14"/>
        <v>9</v>
      </c>
      <c r="D83" s="300">
        <f t="shared" si="14"/>
        <v>9.375</v>
      </c>
      <c r="E83" s="300">
        <f t="shared" si="14"/>
        <v>9.6999999999999993</v>
      </c>
      <c r="F83" s="300">
        <f t="shared" si="14"/>
        <v>10.15</v>
      </c>
      <c r="G83" s="300">
        <f t="shared" si="14"/>
        <v>10.5</v>
      </c>
      <c r="H83" s="300">
        <f t="shared" si="14"/>
        <v>10.8</v>
      </c>
      <c r="I83" s="300">
        <f t="shared" si="14"/>
        <v>11.100000000000001</v>
      </c>
      <c r="J83" s="300">
        <f t="shared" si="14"/>
        <v>11.3</v>
      </c>
      <c r="K83" s="9"/>
      <c r="L83" s="12"/>
      <c r="M83" s="36"/>
    </row>
    <row r="84" spans="1:13">
      <c r="A84" s="15" t="s">
        <v>6</v>
      </c>
      <c r="B84" s="8">
        <v>9</v>
      </c>
      <c r="C84" s="8">
        <v>9.5</v>
      </c>
      <c r="D84" s="8">
        <v>10</v>
      </c>
      <c r="E84" s="8">
        <v>10.4</v>
      </c>
      <c r="F84" s="8">
        <v>10.8</v>
      </c>
      <c r="G84" s="8">
        <v>11</v>
      </c>
      <c r="H84" s="8">
        <v>11.2</v>
      </c>
      <c r="I84" s="8">
        <v>11.4</v>
      </c>
      <c r="J84" s="8">
        <v>11.6</v>
      </c>
      <c r="K84" s="9">
        <v>10.45</v>
      </c>
      <c r="L84" s="12">
        <v>11.4</v>
      </c>
      <c r="M84" s="36">
        <v>12.1</v>
      </c>
    </row>
    <row r="85" spans="1:13" ht="15" thickBot="1">
      <c r="A85" s="16" t="s">
        <v>7</v>
      </c>
      <c r="B85" s="24">
        <v>10.4</v>
      </c>
      <c r="C85" s="24">
        <v>10.8</v>
      </c>
      <c r="D85" s="24">
        <v>11</v>
      </c>
      <c r="E85" s="24">
        <v>11.2</v>
      </c>
      <c r="F85" s="24">
        <v>11.4</v>
      </c>
      <c r="G85" s="24">
        <v>11.6</v>
      </c>
      <c r="H85" s="24">
        <v>11.8</v>
      </c>
      <c r="I85" s="24">
        <v>11.9</v>
      </c>
      <c r="J85" s="24">
        <v>12</v>
      </c>
      <c r="K85" s="37">
        <v>11.2</v>
      </c>
      <c r="L85" s="30">
        <v>11.7</v>
      </c>
      <c r="M85" s="40">
        <v>13</v>
      </c>
    </row>
    <row r="86" spans="1:13" ht="15" thickBot="1"/>
    <row r="87" spans="1:13">
      <c r="A87" s="113" t="s">
        <v>570</v>
      </c>
      <c r="B87" s="59" t="s">
        <v>26</v>
      </c>
      <c r="C87" s="114" t="s">
        <v>27</v>
      </c>
      <c r="D87" s="115" t="s">
        <v>28</v>
      </c>
      <c r="E87" s="116" t="s">
        <v>29</v>
      </c>
      <c r="F87" s="117" t="s">
        <v>30</v>
      </c>
      <c r="G87" s="93" t="s">
        <v>31</v>
      </c>
      <c r="H87" s="118" t="s">
        <v>32</v>
      </c>
      <c r="I87" s="119" t="s">
        <v>33</v>
      </c>
      <c r="J87" s="120" t="s">
        <v>34</v>
      </c>
      <c r="K87" s="59" t="s">
        <v>1</v>
      </c>
      <c r="L87" s="59" t="s">
        <v>25</v>
      </c>
      <c r="M87" s="92" t="s">
        <v>2</v>
      </c>
    </row>
    <row r="88" spans="1:13">
      <c r="A88" s="15" t="s">
        <v>554</v>
      </c>
      <c r="B88" s="25">
        <v>0.1</v>
      </c>
      <c r="C88" s="25">
        <v>0.12</v>
      </c>
      <c r="D88" s="25">
        <v>0.14000000000000001</v>
      </c>
      <c r="E88" s="25">
        <v>0.16</v>
      </c>
      <c r="F88" s="25">
        <v>0.18</v>
      </c>
      <c r="G88" s="25">
        <v>0.2</v>
      </c>
      <c r="H88" s="25">
        <v>0.25</v>
      </c>
      <c r="I88" s="25">
        <v>0.3</v>
      </c>
      <c r="J88" s="242">
        <v>0.35</v>
      </c>
      <c r="K88" s="13"/>
      <c r="L88" s="11"/>
      <c r="M88" s="31"/>
    </row>
    <row r="89" spans="1:13" ht="15" thickBot="1">
      <c r="A89" s="15" t="s">
        <v>555</v>
      </c>
      <c r="B89" s="25">
        <v>0.14000000000000001</v>
      </c>
      <c r="C89" s="43">
        <v>0.16</v>
      </c>
      <c r="D89" s="43">
        <v>0.18</v>
      </c>
      <c r="E89" s="43">
        <v>0.2</v>
      </c>
      <c r="F89" s="43">
        <v>0.25</v>
      </c>
      <c r="G89" s="43">
        <v>0.3</v>
      </c>
      <c r="H89" s="43">
        <v>0.35</v>
      </c>
      <c r="I89" s="43">
        <v>0.4</v>
      </c>
      <c r="J89" s="257">
        <v>0.45</v>
      </c>
      <c r="K89" s="13"/>
      <c r="L89" s="11"/>
      <c r="M89" s="31"/>
    </row>
    <row r="90" spans="1:13" ht="15" thickBot="1"/>
    <row r="91" spans="1:13">
      <c r="A91" s="131" t="s">
        <v>23</v>
      </c>
      <c r="B91" s="94" t="s">
        <v>26</v>
      </c>
      <c r="C91" s="147" t="s">
        <v>27</v>
      </c>
      <c r="D91" s="148" t="s">
        <v>28</v>
      </c>
      <c r="E91" s="149" t="s">
        <v>29</v>
      </c>
      <c r="F91" s="150" t="s">
        <v>30</v>
      </c>
      <c r="G91" s="151" t="s">
        <v>31</v>
      </c>
      <c r="H91" s="152" t="s">
        <v>32</v>
      </c>
      <c r="I91" s="153" t="s">
        <v>33</v>
      </c>
      <c r="J91" s="154" t="s">
        <v>34</v>
      </c>
      <c r="K91" s="94" t="s">
        <v>1</v>
      </c>
      <c r="L91" s="94" t="s">
        <v>25</v>
      </c>
      <c r="M91" s="95" t="s">
        <v>2</v>
      </c>
    </row>
    <row r="92" spans="1:13">
      <c r="A92" s="15" t="s">
        <v>554</v>
      </c>
      <c r="B92" s="25">
        <v>0.7</v>
      </c>
      <c r="C92" s="25">
        <v>0.75</v>
      </c>
      <c r="D92" s="25">
        <v>0.8</v>
      </c>
      <c r="E92" s="25">
        <v>0.85</v>
      </c>
      <c r="F92" s="25">
        <v>0.9</v>
      </c>
      <c r="G92" s="25">
        <v>0.95</v>
      </c>
      <c r="H92" s="25">
        <v>1</v>
      </c>
      <c r="I92" s="25">
        <v>1.05</v>
      </c>
      <c r="J92" s="242">
        <v>1.1000000000000001</v>
      </c>
      <c r="K92" s="235"/>
      <c r="L92" s="235"/>
      <c r="M92" s="236"/>
    </row>
    <row r="93" spans="1:13">
      <c r="A93" s="15" t="s">
        <v>555</v>
      </c>
      <c r="B93" s="25">
        <v>0.8</v>
      </c>
      <c r="C93" s="25">
        <v>0.85</v>
      </c>
      <c r="D93" s="25">
        <v>0.9</v>
      </c>
      <c r="E93" s="25">
        <v>0.95</v>
      </c>
      <c r="F93" s="25">
        <v>1</v>
      </c>
      <c r="G93" s="25">
        <v>1.05</v>
      </c>
      <c r="H93" s="25">
        <v>1.1000000000000001</v>
      </c>
      <c r="I93" s="25">
        <v>1.1499999999999999</v>
      </c>
      <c r="J93" s="242">
        <v>1.2</v>
      </c>
      <c r="K93" s="235"/>
      <c r="L93" s="235"/>
      <c r="M93" s="236"/>
    </row>
    <row r="94" spans="1:13">
      <c r="A94" s="15" t="s">
        <v>3</v>
      </c>
      <c r="B94" s="8">
        <v>1</v>
      </c>
      <c r="C94" s="8">
        <v>1.05</v>
      </c>
      <c r="D94" s="8">
        <v>1.1000000000000001</v>
      </c>
      <c r="E94" s="8">
        <v>1.1499999999999999</v>
      </c>
      <c r="F94" s="8">
        <v>1.2</v>
      </c>
      <c r="G94" s="8">
        <v>1.25</v>
      </c>
      <c r="H94" s="8">
        <v>1.3</v>
      </c>
      <c r="I94" s="8">
        <v>1.35</v>
      </c>
      <c r="J94" s="8">
        <v>1.4</v>
      </c>
      <c r="K94" s="10"/>
      <c r="L94" s="11"/>
      <c r="M94" s="32"/>
    </row>
    <row r="95" spans="1:13">
      <c r="A95" s="306" t="s">
        <v>1046</v>
      </c>
      <c r="B95" s="300">
        <f t="shared" ref="B95:J95" si="15">SUM(B94+B96)/2</f>
        <v>1.075</v>
      </c>
      <c r="C95" s="300">
        <f t="shared" si="15"/>
        <v>1.125</v>
      </c>
      <c r="D95" s="300">
        <f t="shared" si="15"/>
        <v>1.175</v>
      </c>
      <c r="E95" s="300">
        <f t="shared" si="15"/>
        <v>1.2250000000000001</v>
      </c>
      <c r="F95" s="300">
        <f t="shared" si="15"/>
        <v>1.2749999999999999</v>
      </c>
      <c r="G95" s="300">
        <f t="shared" si="15"/>
        <v>1.325</v>
      </c>
      <c r="H95" s="300">
        <f t="shared" si="15"/>
        <v>1.375</v>
      </c>
      <c r="I95" s="300">
        <f t="shared" si="15"/>
        <v>1.425</v>
      </c>
      <c r="J95" s="300">
        <f t="shared" si="15"/>
        <v>1.4750000000000001</v>
      </c>
      <c r="K95" s="10"/>
      <c r="L95" s="11"/>
      <c r="M95" s="32"/>
    </row>
    <row r="96" spans="1:13">
      <c r="A96" s="15" t="s">
        <v>4</v>
      </c>
      <c r="B96" s="8">
        <v>1.1499999999999999</v>
      </c>
      <c r="C96" s="8">
        <v>1.2</v>
      </c>
      <c r="D96" s="8">
        <v>1.25</v>
      </c>
      <c r="E96" s="8">
        <v>1.3</v>
      </c>
      <c r="F96" s="8">
        <v>1.35</v>
      </c>
      <c r="G96" s="8">
        <v>1.4</v>
      </c>
      <c r="H96" s="8">
        <v>1.45</v>
      </c>
      <c r="I96" s="8">
        <v>1.5</v>
      </c>
      <c r="J96" s="8">
        <v>1.55</v>
      </c>
      <c r="K96" s="3">
        <v>1.54</v>
      </c>
      <c r="L96" s="12">
        <v>1.58</v>
      </c>
      <c r="M96" s="19">
        <v>1.67</v>
      </c>
    </row>
    <row r="97" spans="1:13">
      <c r="A97" s="306" t="s">
        <v>1047</v>
      </c>
      <c r="B97" s="300">
        <f t="shared" ref="B97:J97" si="16">SUM(B96+B98)/2</f>
        <v>1.1749999999999998</v>
      </c>
      <c r="C97" s="300">
        <f t="shared" si="16"/>
        <v>1.2250000000000001</v>
      </c>
      <c r="D97" s="300">
        <f t="shared" si="16"/>
        <v>1.2749999999999999</v>
      </c>
      <c r="E97" s="300">
        <f t="shared" si="16"/>
        <v>1.3250000000000002</v>
      </c>
      <c r="F97" s="300">
        <f t="shared" si="16"/>
        <v>1.375</v>
      </c>
      <c r="G97" s="300">
        <f t="shared" si="16"/>
        <v>1.4249999999999998</v>
      </c>
      <c r="H97" s="300">
        <f t="shared" si="16"/>
        <v>1.4750000000000001</v>
      </c>
      <c r="I97" s="300">
        <f t="shared" si="16"/>
        <v>1.5249999999999999</v>
      </c>
      <c r="J97" s="300">
        <f t="shared" si="16"/>
        <v>1.5750000000000002</v>
      </c>
      <c r="K97" s="3"/>
      <c r="L97" s="12"/>
      <c r="M97" s="19"/>
    </row>
    <row r="98" spans="1:13">
      <c r="A98" s="15" t="s">
        <v>5</v>
      </c>
      <c r="B98" s="8">
        <v>1.2</v>
      </c>
      <c r="C98" s="8">
        <v>1.25</v>
      </c>
      <c r="D98" s="8">
        <v>1.3</v>
      </c>
      <c r="E98" s="8">
        <v>1.35</v>
      </c>
      <c r="F98" s="8">
        <v>1.4</v>
      </c>
      <c r="G98" s="8">
        <v>1.45</v>
      </c>
      <c r="H98" s="8">
        <v>1.5</v>
      </c>
      <c r="I98" s="8">
        <v>1.55</v>
      </c>
      <c r="J98" s="8">
        <v>1.6</v>
      </c>
      <c r="K98" s="3">
        <v>1.59</v>
      </c>
      <c r="L98" s="12">
        <v>1.63</v>
      </c>
      <c r="M98" s="19">
        <v>1.73</v>
      </c>
    </row>
    <row r="99" spans="1:13">
      <c r="A99" s="306" t="s">
        <v>1048</v>
      </c>
      <c r="B99" s="300">
        <f t="shared" ref="B99:J99" si="17">SUM(B98+B100)/2</f>
        <v>1.2250000000000001</v>
      </c>
      <c r="C99" s="300">
        <f t="shared" si="17"/>
        <v>1.2749999999999999</v>
      </c>
      <c r="D99" s="300">
        <f t="shared" si="17"/>
        <v>1.3250000000000002</v>
      </c>
      <c r="E99" s="300">
        <f t="shared" si="17"/>
        <v>1.375</v>
      </c>
      <c r="F99" s="300">
        <f t="shared" si="17"/>
        <v>1.4249999999999998</v>
      </c>
      <c r="G99" s="300">
        <f t="shared" si="17"/>
        <v>1.4750000000000001</v>
      </c>
      <c r="H99" s="300">
        <f t="shared" si="17"/>
        <v>1.5249999999999999</v>
      </c>
      <c r="I99" s="300">
        <f t="shared" si="17"/>
        <v>1.5750000000000002</v>
      </c>
      <c r="J99" s="300">
        <f t="shared" si="17"/>
        <v>1.625</v>
      </c>
      <c r="K99" s="3"/>
      <c r="L99" s="12"/>
      <c r="M99" s="19"/>
    </row>
    <row r="100" spans="1:13">
      <c r="A100" s="15" t="s">
        <v>6</v>
      </c>
      <c r="B100" s="8">
        <v>1.25</v>
      </c>
      <c r="C100" s="8">
        <v>1.3</v>
      </c>
      <c r="D100" s="8">
        <v>1.35</v>
      </c>
      <c r="E100" s="8">
        <v>1.4</v>
      </c>
      <c r="F100" s="8">
        <v>1.45</v>
      </c>
      <c r="G100" s="8">
        <v>1.5</v>
      </c>
      <c r="H100" s="8">
        <v>1.55</v>
      </c>
      <c r="I100" s="8">
        <v>1.6</v>
      </c>
      <c r="J100" s="8">
        <v>1.65</v>
      </c>
      <c r="K100" s="3">
        <v>1.56</v>
      </c>
      <c r="L100" s="12">
        <v>1.68</v>
      </c>
      <c r="M100" s="19">
        <v>1.75</v>
      </c>
    </row>
    <row r="101" spans="1:13" ht="15" thickBot="1">
      <c r="A101" s="16" t="s">
        <v>7</v>
      </c>
      <c r="B101" s="24">
        <v>1.3</v>
      </c>
      <c r="C101" s="24">
        <v>1.35</v>
      </c>
      <c r="D101" s="24">
        <v>1.4</v>
      </c>
      <c r="E101" s="24">
        <v>1.45</v>
      </c>
      <c r="F101" s="24">
        <v>1.5</v>
      </c>
      <c r="G101" s="24">
        <v>1.55</v>
      </c>
      <c r="H101" s="24">
        <v>1.6</v>
      </c>
      <c r="I101" s="24">
        <v>1.65</v>
      </c>
      <c r="J101" s="24">
        <v>1.7</v>
      </c>
      <c r="K101" s="20">
        <v>1.66</v>
      </c>
      <c r="L101" s="21">
        <v>1.68</v>
      </c>
      <c r="M101" s="22">
        <v>1.82</v>
      </c>
    </row>
    <row r="102" spans="1:13" ht="15" thickBot="1"/>
    <row r="103" spans="1:13">
      <c r="A103" s="113" t="s">
        <v>24</v>
      </c>
      <c r="B103" s="59" t="s">
        <v>26</v>
      </c>
      <c r="C103" s="114" t="s">
        <v>27</v>
      </c>
      <c r="D103" s="115" t="s">
        <v>28</v>
      </c>
      <c r="E103" s="116" t="s">
        <v>29</v>
      </c>
      <c r="F103" s="117" t="s">
        <v>30</v>
      </c>
      <c r="G103" s="93" t="s">
        <v>31</v>
      </c>
      <c r="H103" s="118" t="s">
        <v>32</v>
      </c>
      <c r="I103" s="119" t="s">
        <v>33</v>
      </c>
      <c r="J103" s="120" t="s">
        <v>34</v>
      </c>
      <c r="K103" s="59" t="s">
        <v>1</v>
      </c>
      <c r="L103" s="59" t="s">
        <v>25</v>
      </c>
      <c r="M103" s="92" t="s">
        <v>2</v>
      </c>
    </row>
    <row r="104" spans="1:13">
      <c r="A104" s="15" t="s">
        <v>3</v>
      </c>
      <c r="B104" s="10"/>
      <c r="C104" s="10"/>
      <c r="D104" s="10"/>
      <c r="E104" s="10"/>
      <c r="F104" s="10"/>
      <c r="G104" s="10"/>
      <c r="H104" s="10"/>
      <c r="I104" s="10"/>
      <c r="J104" s="10"/>
      <c r="K104" s="11"/>
      <c r="L104" s="11"/>
      <c r="M104" s="32"/>
    </row>
    <row r="105" spans="1:13">
      <c r="A105" s="306" t="s">
        <v>1046</v>
      </c>
      <c r="B105" s="300">
        <v>1</v>
      </c>
      <c r="C105" s="300">
        <v>1.2</v>
      </c>
      <c r="D105" s="300">
        <v>1.4</v>
      </c>
      <c r="E105" s="300">
        <v>1.6</v>
      </c>
      <c r="F105" s="300">
        <v>1.8</v>
      </c>
      <c r="G105" s="300">
        <v>2</v>
      </c>
      <c r="H105" s="300">
        <v>2.2000000000000002</v>
      </c>
      <c r="I105" s="300">
        <v>2.4</v>
      </c>
      <c r="J105" s="300">
        <v>2.5</v>
      </c>
      <c r="K105" s="11"/>
      <c r="L105" s="11"/>
      <c r="M105" s="32"/>
    </row>
    <row r="106" spans="1:13">
      <c r="A106" s="15" t="s">
        <v>4</v>
      </c>
      <c r="B106" s="8">
        <v>1</v>
      </c>
      <c r="C106" s="8">
        <v>1.2</v>
      </c>
      <c r="D106" s="8">
        <v>1.4</v>
      </c>
      <c r="E106" s="8">
        <v>1.6</v>
      </c>
      <c r="F106" s="8">
        <v>1.8</v>
      </c>
      <c r="G106" s="8">
        <v>2</v>
      </c>
      <c r="H106" s="8">
        <v>2.25</v>
      </c>
      <c r="I106" s="8">
        <v>2.5</v>
      </c>
      <c r="J106" s="8">
        <v>2.75</v>
      </c>
      <c r="K106" s="9">
        <v>2.15</v>
      </c>
      <c r="L106" s="12">
        <v>2.5</v>
      </c>
      <c r="M106" s="36">
        <v>3.1</v>
      </c>
    </row>
    <row r="107" spans="1:13">
      <c r="A107" s="306" t="s">
        <v>1047</v>
      </c>
      <c r="B107" s="300">
        <f t="shared" ref="B107:J107" si="18">SUM(B106+B108)/2</f>
        <v>1.2</v>
      </c>
      <c r="C107" s="300">
        <f t="shared" si="18"/>
        <v>1.4</v>
      </c>
      <c r="D107" s="300">
        <f t="shared" si="18"/>
        <v>1.6</v>
      </c>
      <c r="E107" s="300">
        <f t="shared" si="18"/>
        <v>1.8</v>
      </c>
      <c r="F107" s="300">
        <f t="shared" si="18"/>
        <v>2.0249999999999999</v>
      </c>
      <c r="G107" s="300">
        <f t="shared" si="18"/>
        <v>2.25</v>
      </c>
      <c r="H107" s="300">
        <f t="shared" si="18"/>
        <v>2.5</v>
      </c>
      <c r="I107" s="300">
        <f t="shared" si="18"/>
        <v>2.75</v>
      </c>
      <c r="J107" s="300">
        <f t="shared" si="18"/>
        <v>3</v>
      </c>
      <c r="K107" s="9"/>
      <c r="L107" s="12"/>
      <c r="M107" s="36"/>
    </row>
    <row r="108" spans="1:13">
      <c r="A108" s="15" t="s">
        <v>5</v>
      </c>
      <c r="B108" s="8">
        <v>1.4</v>
      </c>
      <c r="C108" s="8">
        <v>1.6</v>
      </c>
      <c r="D108" s="8">
        <v>1.8</v>
      </c>
      <c r="E108" s="8">
        <v>2</v>
      </c>
      <c r="F108" s="8">
        <v>2.25</v>
      </c>
      <c r="G108" s="8">
        <v>2.5</v>
      </c>
      <c r="H108" s="8">
        <v>2.75</v>
      </c>
      <c r="I108" s="8">
        <v>3</v>
      </c>
      <c r="J108" s="8">
        <v>3.25</v>
      </c>
      <c r="K108" s="9">
        <v>2.4</v>
      </c>
      <c r="L108" s="12">
        <v>3.1</v>
      </c>
      <c r="M108" s="36">
        <v>3.4</v>
      </c>
    </row>
    <row r="109" spans="1:13">
      <c r="A109" s="306" t="s">
        <v>1048</v>
      </c>
      <c r="B109" s="300">
        <f t="shared" ref="B109:J109" si="19">SUM(B108+B110)/2</f>
        <v>1.5</v>
      </c>
      <c r="C109" s="300">
        <f t="shared" si="19"/>
        <v>1.7000000000000002</v>
      </c>
      <c r="D109" s="300">
        <f t="shared" si="19"/>
        <v>1.9</v>
      </c>
      <c r="E109" s="300">
        <f t="shared" si="19"/>
        <v>2.125</v>
      </c>
      <c r="F109" s="300">
        <f t="shared" si="19"/>
        <v>2.375</v>
      </c>
      <c r="G109" s="300">
        <f t="shared" si="19"/>
        <v>2.625</v>
      </c>
      <c r="H109" s="300">
        <f t="shared" si="19"/>
        <v>2.875</v>
      </c>
      <c r="I109" s="300">
        <f t="shared" si="19"/>
        <v>3.125</v>
      </c>
      <c r="J109" s="300">
        <f t="shared" si="19"/>
        <v>3.375</v>
      </c>
      <c r="K109" s="9"/>
      <c r="L109" s="12"/>
      <c r="M109" s="36"/>
    </row>
    <row r="110" spans="1:13">
      <c r="A110" s="15" t="s">
        <v>6</v>
      </c>
      <c r="B110" s="8">
        <v>1.6</v>
      </c>
      <c r="C110" s="8">
        <v>1.8</v>
      </c>
      <c r="D110" s="8">
        <v>2</v>
      </c>
      <c r="E110" s="8">
        <v>2.25</v>
      </c>
      <c r="F110" s="8">
        <v>2.5</v>
      </c>
      <c r="G110" s="8">
        <v>2.75</v>
      </c>
      <c r="H110" s="8">
        <v>3</v>
      </c>
      <c r="I110" s="8">
        <v>3.25</v>
      </c>
      <c r="J110" s="8">
        <v>3.5</v>
      </c>
      <c r="K110" s="9">
        <v>2.65</v>
      </c>
      <c r="L110" s="12">
        <v>3.4</v>
      </c>
      <c r="M110" s="36">
        <v>3.7</v>
      </c>
    </row>
    <row r="111" spans="1:13" ht="15" thickBot="1">
      <c r="A111" s="16" t="s">
        <v>7</v>
      </c>
      <c r="B111" s="24">
        <v>1.8</v>
      </c>
      <c r="C111" s="24">
        <v>2</v>
      </c>
      <c r="D111" s="24">
        <v>2.25</v>
      </c>
      <c r="E111" s="24">
        <v>2.5</v>
      </c>
      <c r="F111" s="24">
        <v>2.75</v>
      </c>
      <c r="G111" s="24">
        <v>3</v>
      </c>
      <c r="H111" s="24">
        <v>3.25</v>
      </c>
      <c r="I111" s="24">
        <v>3.5</v>
      </c>
      <c r="J111" s="24">
        <v>3.75</v>
      </c>
      <c r="K111" s="37">
        <v>3.15</v>
      </c>
      <c r="L111" s="30">
        <v>3.5</v>
      </c>
      <c r="M111" s="40">
        <v>4.05</v>
      </c>
    </row>
    <row r="112" spans="1:13" ht="15" thickBot="1">
      <c r="A112" s="1"/>
      <c r="B112" s="55"/>
      <c r="C112" s="55"/>
      <c r="D112" s="55"/>
      <c r="E112" s="55"/>
      <c r="F112" s="55"/>
      <c r="G112" s="55"/>
      <c r="H112" s="55"/>
      <c r="I112" s="55"/>
      <c r="J112" s="55"/>
      <c r="K112" s="55"/>
      <c r="L112" s="55"/>
      <c r="M112" s="55"/>
    </row>
    <row r="113" spans="1:14" ht="15" thickBot="1">
      <c r="A113" s="282" t="s">
        <v>104</v>
      </c>
      <c r="B113" s="283"/>
      <c r="C113" s="283"/>
      <c r="D113" s="283"/>
      <c r="E113" s="283"/>
      <c r="F113" s="283"/>
      <c r="G113" s="283"/>
      <c r="H113" s="283"/>
      <c r="I113" s="283"/>
      <c r="J113" s="283"/>
      <c r="K113" s="283"/>
      <c r="L113" s="283"/>
      <c r="M113" s="284"/>
    </row>
    <row r="114" spans="1:14" ht="15" thickBot="1"/>
    <row r="115" spans="1:14">
      <c r="A115" s="131" t="s">
        <v>103</v>
      </c>
      <c r="B115" s="59" t="s">
        <v>26</v>
      </c>
      <c r="C115" s="114" t="s">
        <v>27</v>
      </c>
      <c r="D115" s="115" t="s">
        <v>28</v>
      </c>
      <c r="E115" s="116" t="s">
        <v>29</v>
      </c>
      <c r="F115" s="117" t="s">
        <v>30</v>
      </c>
      <c r="G115" s="93" t="s">
        <v>31</v>
      </c>
      <c r="H115" s="118" t="s">
        <v>32</v>
      </c>
      <c r="I115" s="119" t="s">
        <v>33</v>
      </c>
      <c r="J115" s="120" t="s">
        <v>34</v>
      </c>
      <c r="K115" s="59" t="s">
        <v>1</v>
      </c>
      <c r="L115" s="59" t="s">
        <v>25</v>
      </c>
      <c r="M115" s="92" t="s">
        <v>2</v>
      </c>
    </row>
    <row r="116" spans="1:14">
      <c r="A116" s="15" t="s">
        <v>3</v>
      </c>
      <c r="B116" s="98">
        <v>600</v>
      </c>
      <c r="C116" s="98">
        <v>800</v>
      </c>
      <c r="D116" s="98">
        <v>1000</v>
      </c>
      <c r="E116" s="98">
        <v>1200</v>
      </c>
      <c r="F116" s="98">
        <v>1400</v>
      </c>
      <c r="G116" s="98">
        <v>1600</v>
      </c>
      <c r="H116" s="98">
        <v>1800</v>
      </c>
      <c r="I116" s="98">
        <v>1900</v>
      </c>
      <c r="J116" s="98">
        <v>2000</v>
      </c>
      <c r="K116" s="161"/>
      <c r="L116" s="155"/>
      <c r="M116" s="57"/>
    </row>
    <row r="117" spans="1:14">
      <c r="A117" s="306" t="s">
        <v>1046</v>
      </c>
      <c r="B117" s="310">
        <f>SUM(B116+B118)/2</f>
        <v>800</v>
      </c>
      <c r="C117" s="310">
        <f t="shared" ref="C117:J117" si="20">SUM(C116+C118)/2</f>
        <v>1000</v>
      </c>
      <c r="D117" s="310">
        <f t="shared" si="20"/>
        <v>1200</v>
      </c>
      <c r="E117" s="310">
        <f t="shared" si="20"/>
        <v>1400</v>
      </c>
      <c r="F117" s="310">
        <f t="shared" si="20"/>
        <v>1600</v>
      </c>
      <c r="G117" s="310">
        <f t="shared" si="20"/>
        <v>1800</v>
      </c>
      <c r="H117" s="310">
        <f t="shared" si="20"/>
        <v>2000</v>
      </c>
      <c r="I117" s="310">
        <f t="shared" si="20"/>
        <v>2150</v>
      </c>
      <c r="J117" s="311">
        <f t="shared" si="20"/>
        <v>2300</v>
      </c>
      <c r="K117" s="161"/>
      <c r="L117" s="155"/>
      <c r="M117" s="57"/>
    </row>
    <row r="118" spans="1:14" ht="15" thickBot="1">
      <c r="A118" s="16" t="s">
        <v>4</v>
      </c>
      <c r="B118" s="99">
        <v>1000</v>
      </c>
      <c r="C118" s="99">
        <v>1200</v>
      </c>
      <c r="D118" s="99">
        <v>1400</v>
      </c>
      <c r="E118" s="99">
        <v>1600</v>
      </c>
      <c r="F118" s="99">
        <v>1800</v>
      </c>
      <c r="G118" s="99">
        <v>2000</v>
      </c>
      <c r="H118" s="99">
        <v>2200</v>
      </c>
      <c r="I118" s="99">
        <v>2400</v>
      </c>
      <c r="J118" s="99">
        <v>2600</v>
      </c>
      <c r="K118" s="33"/>
      <c r="L118" s="30"/>
      <c r="M118" s="35"/>
    </row>
    <row r="119" spans="1:14" ht="15" thickBot="1">
      <c r="A119" s="312" t="s">
        <v>1047</v>
      </c>
      <c r="B119" s="313">
        <v>1200</v>
      </c>
      <c r="C119" s="313">
        <v>1400</v>
      </c>
      <c r="D119" s="313">
        <v>1600</v>
      </c>
      <c r="E119" s="313">
        <v>1800</v>
      </c>
      <c r="F119" s="313">
        <v>2000</v>
      </c>
      <c r="G119" s="313">
        <v>2200</v>
      </c>
      <c r="H119" s="313">
        <v>2400</v>
      </c>
      <c r="I119" s="313">
        <v>2600</v>
      </c>
      <c r="J119" s="314">
        <v>2800</v>
      </c>
      <c r="K119" s="33"/>
      <c r="L119" s="30"/>
      <c r="M119" s="35"/>
    </row>
    <row r="120" spans="1:14">
      <c r="A120" s="308"/>
      <c r="B120" s="309"/>
      <c r="C120" s="309"/>
      <c r="D120" s="309"/>
      <c r="E120" s="309"/>
      <c r="F120" s="309"/>
      <c r="G120" s="309"/>
      <c r="H120" s="309"/>
      <c r="I120" s="309"/>
      <c r="J120" s="309"/>
      <c r="K120" s="309"/>
      <c r="L120" s="309"/>
      <c r="M120" s="309"/>
      <c r="N120" s="309"/>
    </row>
    <row r="121" spans="1:14" ht="15" thickBot="1"/>
    <row r="122" spans="1:14">
      <c r="A122" s="131" t="s">
        <v>106</v>
      </c>
      <c r="B122" s="59" t="s">
        <v>26</v>
      </c>
      <c r="C122" s="114" t="s">
        <v>27</v>
      </c>
      <c r="D122" s="115" t="s">
        <v>28</v>
      </c>
      <c r="E122" s="116" t="s">
        <v>29</v>
      </c>
      <c r="F122" s="117" t="s">
        <v>30</v>
      </c>
      <c r="G122" s="93" t="s">
        <v>31</v>
      </c>
      <c r="H122" s="118" t="s">
        <v>32</v>
      </c>
      <c r="I122" s="119" t="s">
        <v>33</v>
      </c>
      <c r="J122" s="120" t="s">
        <v>34</v>
      </c>
      <c r="K122" s="59" t="s">
        <v>1</v>
      </c>
      <c r="L122" s="59" t="s">
        <v>25</v>
      </c>
      <c r="M122" s="92" t="s">
        <v>2</v>
      </c>
    </row>
    <row r="123" spans="1:14">
      <c r="A123" s="15" t="s">
        <v>4</v>
      </c>
      <c r="B123" s="315">
        <v>1500</v>
      </c>
      <c r="C123" s="315">
        <v>1750</v>
      </c>
      <c r="D123" s="98">
        <v>2000</v>
      </c>
      <c r="E123" s="98">
        <v>2250</v>
      </c>
      <c r="F123" s="98">
        <v>2500</v>
      </c>
      <c r="G123" s="98">
        <v>2750</v>
      </c>
      <c r="H123" s="98">
        <v>3000</v>
      </c>
      <c r="I123" s="98">
        <v>3250</v>
      </c>
      <c r="J123" s="316">
        <v>3500</v>
      </c>
      <c r="K123" s="11"/>
      <c r="L123" s="12"/>
      <c r="M123" s="32"/>
    </row>
    <row r="124" spans="1:14">
      <c r="A124" s="301" t="s">
        <v>1047</v>
      </c>
      <c r="B124" s="317">
        <v>1750</v>
      </c>
      <c r="C124" s="317">
        <v>2000</v>
      </c>
      <c r="D124" s="317">
        <v>2250</v>
      </c>
      <c r="E124" s="317">
        <v>2500</v>
      </c>
      <c r="F124" s="317">
        <v>2750</v>
      </c>
      <c r="G124" s="317">
        <v>3000</v>
      </c>
      <c r="H124" s="317">
        <v>3250</v>
      </c>
      <c r="I124" s="317">
        <v>3500</v>
      </c>
      <c r="J124" s="318">
        <v>3750</v>
      </c>
      <c r="K124" s="11"/>
      <c r="L124" s="12"/>
      <c r="M124" s="32"/>
    </row>
    <row r="125" spans="1:14">
      <c r="A125" s="15" t="s">
        <v>5</v>
      </c>
      <c r="B125" s="98">
        <v>2000</v>
      </c>
      <c r="C125" s="98">
        <v>2250</v>
      </c>
      <c r="D125" s="98">
        <v>2500</v>
      </c>
      <c r="E125" s="98">
        <v>2750</v>
      </c>
      <c r="F125" s="98">
        <v>3000</v>
      </c>
      <c r="G125" s="98">
        <v>3250</v>
      </c>
      <c r="H125" s="98">
        <v>3500</v>
      </c>
      <c r="I125" s="98">
        <v>3750</v>
      </c>
      <c r="J125" s="98">
        <v>4000</v>
      </c>
      <c r="K125" s="11"/>
      <c r="L125" s="12"/>
      <c r="M125" s="32"/>
    </row>
    <row r="126" spans="1:14">
      <c r="A126" s="301" t="s">
        <v>1048</v>
      </c>
      <c r="B126" s="317">
        <v>2250</v>
      </c>
      <c r="C126" s="317">
        <v>2500</v>
      </c>
      <c r="D126" s="317">
        <v>2750</v>
      </c>
      <c r="E126" s="317">
        <v>3000</v>
      </c>
      <c r="F126" s="317">
        <v>3250</v>
      </c>
      <c r="G126" s="317">
        <v>3500</v>
      </c>
      <c r="H126" s="317">
        <v>3750</v>
      </c>
      <c r="I126" s="317">
        <v>4000</v>
      </c>
      <c r="J126" s="318">
        <v>4250</v>
      </c>
      <c r="K126" s="11"/>
      <c r="L126" s="12"/>
      <c r="M126" s="32"/>
    </row>
    <row r="127" spans="1:14">
      <c r="A127" s="15" t="s">
        <v>6</v>
      </c>
      <c r="B127" s="98">
        <v>2500</v>
      </c>
      <c r="C127" s="98">
        <v>2750</v>
      </c>
      <c r="D127" s="98">
        <v>3000</v>
      </c>
      <c r="E127" s="98">
        <v>3250</v>
      </c>
      <c r="F127" s="98">
        <v>3500</v>
      </c>
      <c r="G127" s="98">
        <v>3750</v>
      </c>
      <c r="H127" s="98">
        <v>4000</v>
      </c>
      <c r="I127" s="98">
        <v>4250</v>
      </c>
      <c r="J127" s="98">
        <v>4500</v>
      </c>
      <c r="K127" s="11"/>
      <c r="L127" s="12"/>
      <c r="M127" s="32"/>
    </row>
    <row r="128" spans="1:14" ht="15" thickBot="1">
      <c r="A128" s="16" t="s">
        <v>7</v>
      </c>
      <c r="B128" s="99">
        <v>3000</v>
      </c>
      <c r="C128" s="99">
        <v>3250</v>
      </c>
      <c r="D128" s="99">
        <v>3500</v>
      </c>
      <c r="E128" s="99">
        <v>3750</v>
      </c>
      <c r="F128" s="99">
        <v>4000</v>
      </c>
      <c r="G128" s="99">
        <v>4250</v>
      </c>
      <c r="H128" s="99">
        <v>4500</v>
      </c>
      <c r="I128" s="99">
        <v>4750</v>
      </c>
      <c r="J128" s="99">
        <v>5000</v>
      </c>
      <c r="K128" s="33"/>
      <c r="L128" s="30"/>
      <c r="M128" s="47"/>
    </row>
    <row r="129" spans="1:13" ht="15" thickBot="1"/>
    <row r="130" spans="1:13">
      <c r="A130" s="131" t="s">
        <v>105</v>
      </c>
      <c r="B130" s="94" t="s">
        <v>26</v>
      </c>
      <c r="C130" s="147" t="s">
        <v>27</v>
      </c>
      <c r="D130" s="148" t="s">
        <v>28</v>
      </c>
      <c r="E130" s="149" t="s">
        <v>29</v>
      </c>
      <c r="F130" s="150" t="s">
        <v>30</v>
      </c>
      <c r="G130" s="151" t="s">
        <v>31</v>
      </c>
      <c r="H130" s="152" t="s">
        <v>32</v>
      </c>
      <c r="I130" s="153" t="s">
        <v>33</v>
      </c>
      <c r="J130" s="154" t="s">
        <v>34</v>
      </c>
      <c r="K130" s="94" t="s">
        <v>1</v>
      </c>
      <c r="L130" s="94" t="s">
        <v>25</v>
      </c>
      <c r="M130" s="95" t="s">
        <v>2</v>
      </c>
    </row>
    <row r="131" spans="1:13">
      <c r="A131" s="319" t="s">
        <v>3</v>
      </c>
      <c r="B131" s="320">
        <v>600</v>
      </c>
      <c r="C131" s="320">
        <v>800</v>
      </c>
      <c r="D131" s="320">
        <v>1000</v>
      </c>
      <c r="E131" s="320">
        <v>1200</v>
      </c>
      <c r="F131" s="320">
        <v>1400</v>
      </c>
      <c r="G131" s="320">
        <v>1600</v>
      </c>
      <c r="H131" s="320">
        <v>1800</v>
      </c>
      <c r="I131" s="320">
        <v>1900</v>
      </c>
      <c r="J131" s="320">
        <v>2000</v>
      </c>
      <c r="K131" s="321"/>
      <c r="L131" s="321"/>
      <c r="M131" s="322"/>
    </row>
    <row r="132" spans="1:13">
      <c r="A132" s="326" t="s">
        <v>1046</v>
      </c>
      <c r="B132" s="310">
        <f t="shared" ref="B132:J132" si="21">SUM(B131+B133)/2</f>
        <v>800</v>
      </c>
      <c r="C132" s="310">
        <f t="shared" si="21"/>
        <v>1000</v>
      </c>
      <c r="D132" s="310">
        <f t="shared" si="21"/>
        <v>1200</v>
      </c>
      <c r="E132" s="310">
        <f t="shared" si="21"/>
        <v>1400</v>
      </c>
      <c r="F132" s="310">
        <f t="shared" si="21"/>
        <v>1600</v>
      </c>
      <c r="G132" s="310">
        <f t="shared" si="21"/>
        <v>1800</v>
      </c>
      <c r="H132" s="310">
        <f t="shared" si="21"/>
        <v>2000</v>
      </c>
      <c r="I132" s="310">
        <f t="shared" si="21"/>
        <v>2150</v>
      </c>
      <c r="J132" s="311">
        <f t="shared" si="21"/>
        <v>2300</v>
      </c>
      <c r="K132" s="321"/>
      <c r="L132" s="321"/>
      <c r="M132" s="322"/>
    </row>
    <row r="133" spans="1:13">
      <c r="A133" s="319" t="s">
        <v>4</v>
      </c>
      <c r="B133" s="320">
        <v>1000</v>
      </c>
      <c r="C133" s="320">
        <v>1200</v>
      </c>
      <c r="D133" s="320">
        <v>1400</v>
      </c>
      <c r="E133" s="320">
        <v>1600</v>
      </c>
      <c r="F133" s="320">
        <v>1800</v>
      </c>
      <c r="G133" s="320">
        <v>2000</v>
      </c>
      <c r="H133" s="320">
        <v>2200</v>
      </c>
      <c r="I133" s="320">
        <v>2400</v>
      </c>
      <c r="J133" s="320">
        <v>2600</v>
      </c>
      <c r="K133" s="323">
        <v>2050</v>
      </c>
      <c r="L133" s="324"/>
      <c r="M133" s="325">
        <v>2650</v>
      </c>
    </row>
    <row r="134" spans="1:13" ht="15" thickBot="1">
      <c r="A134" s="326" t="s">
        <v>1047</v>
      </c>
      <c r="B134" s="313">
        <v>1200</v>
      </c>
      <c r="C134" s="313">
        <v>1400</v>
      </c>
      <c r="D134" s="313">
        <v>1600</v>
      </c>
      <c r="E134" s="313">
        <v>1800</v>
      </c>
      <c r="F134" s="313">
        <v>2000</v>
      </c>
      <c r="G134" s="313">
        <v>2200</v>
      </c>
      <c r="H134" s="313">
        <v>2400</v>
      </c>
      <c r="I134" s="313">
        <v>2600</v>
      </c>
      <c r="J134" s="314">
        <v>2800</v>
      </c>
      <c r="K134" s="321"/>
      <c r="L134" s="321"/>
      <c r="M134" s="322"/>
    </row>
    <row r="135" spans="1:13" ht="15" thickBot="1"/>
    <row r="136" spans="1:13" ht="15" thickBot="1">
      <c r="A136" s="329" t="s">
        <v>108</v>
      </c>
      <c r="B136" s="94" t="s">
        <v>26</v>
      </c>
      <c r="C136" s="147" t="s">
        <v>27</v>
      </c>
      <c r="D136" s="148" t="s">
        <v>28</v>
      </c>
      <c r="E136" s="149" t="s">
        <v>29</v>
      </c>
      <c r="F136" s="150" t="s">
        <v>30</v>
      </c>
      <c r="G136" s="151" t="s">
        <v>31</v>
      </c>
      <c r="H136" s="152" t="s">
        <v>32</v>
      </c>
      <c r="I136" s="153" t="s">
        <v>33</v>
      </c>
      <c r="J136" s="154" t="s">
        <v>34</v>
      </c>
      <c r="K136" s="59" t="s">
        <v>1</v>
      </c>
      <c r="L136" s="59" t="s">
        <v>25</v>
      </c>
      <c r="M136" s="92" t="s">
        <v>2</v>
      </c>
    </row>
    <row r="137" spans="1:13">
      <c r="A137" s="330" t="s">
        <v>4</v>
      </c>
      <c r="B137" s="331">
        <v>2500</v>
      </c>
      <c r="C137" s="159">
        <v>2750</v>
      </c>
      <c r="D137" s="159">
        <v>3000</v>
      </c>
      <c r="E137" s="159">
        <v>3250</v>
      </c>
      <c r="F137" s="159">
        <v>3500</v>
      </c>
      <c r="G137" s="159">
        <v>3750</v>
      </c>
      <c r="H137" s="159">
        <v>4000</v>
      </c>
      <c r="I137" s="159">
        <v>4250</v>
      </c>
      <c r="J137" s="332">
        <v>4500</v>
      </c>
      <c r="K137" s="321"/>
      <c r="L137" s="321"/>
      <c r="M137" s="322"/>
    </row>
    <row r="138" spans="1:13" ht="15" thickBot="1">
      <c r="A138" s="330" t="s">
        <v>1047</v>
      </c>
      <c r="B138" s="333">
        <v>2750</v>
      </c>
      <c r="C138" s="333">
        <v>3000</v>
      </c>
      <c r="D138" s="333">
        <v>3250</v>
      </c>
      <c r="E138" s="333">
        <v>3500</v>
      </c>
      <c r="F138" s="333">
        <v>3750</v>
      </c>
      <c r="G138" s="333">
        <v>4000</v>
      </c>
      <c r="H138" s="333">
        <v>4250</v>
      </c>
      <c r="I138" s="333">
        <v>4500</v>
      </c>
      <c r="J138" s="334">
        <v>4750</v>
      </c>
      <c r="K138" s="321"/>
      <c r="L138" s="321"/>
      <c r="M138" s="322"/>
    </row>
    <row r="139" spans="1:13" ht="15" thickBot="1">
      <c r="A139" s="39"/>
      <c r="B139" s="105"/>
      <c r="C139" s="105"/>
      <c r="D139" s="105"/>
      <c r="E139" s="105"/>
      <c r="F139" s="105"/>
      <c r="G139" s="105"/>
      <c r="H139" s="105"/>
      <c r="I139" s="105"/>
      <c r="J139" s="105"/>
      <c r="K139" s="56"/>
      <c r="L139" s="56"/>
      <c r="M139" s="55"/>
    </row>
    <row r="140" spans="1:13" ht="15" thickBot="1">
      <c r="A140" s="131" t="s">
        <v>107</v>
      </c>
      <c r="B140" s="94" t="s">
        <v>26</v>
      </c>
      <c r="C140" s="147" t="s">
        <v>27</v>
      </c>
      <c r="D140" s="148" t="s">
        <v>28</v>
      </c>
      <c r="E140" s="149" t="s">
        <v>29</v>
      </c>
      <c r="F140" s="150" t="s">
        <v>30</v>
      </c>
      <c r="G140" s="151" t="s">
        <v>31</v>
      </c>
      <c r="H140" s="152" t="s">
        <v>32</v>
      </c>
      <c r="I140" s="153" t="s">
        <v>33</v>
      </c>
      <c r="J140" s="154" t="s">
        <v>34</v>
      </c>
      <c r="K140" s="94" t="s">
        <v>1</v>
      </c>
      <c r="L140" s="94" t="s">
        <v>25</v>
      </c>
      <c r="M140" s="95" t="s">
        <v>2</v>
      </c>
    </row>
    <row r="141" spans="1:13">
      <c r="A141" s="157" t="s">
        <v>5</v>
      </c>
      <c r="B141" s="159">
        <v>2600</v>
      </c>
      <c r="C141" s="159">
        <v>2950</v>
      </c>
      <c r="D141" s="14">
        <v>3300</v>
      </c>
      <c r="E141" s="14">
        <v>3650</v>
      </c>
      <c r="F141" s="14">
        <v>4000</v>
      </c>
      <c r="G141" s="14">
        <v>4350</v>
      </c>
      <c r="H141" s="14">
        <v>4700</v>
      </c>
      <c r="I141" s="14">
        <v>5050</v>
      </c>
      <c r="J141" s="14">
        <v>5400</v>
      </c>
      <c r="K141" s="11"/>
      <c r="L141" s="12"/>
      <c r="M141" s="160"/>
    </row>
    <row r="142" spans="1:13">
      <c r="A142" s="335" t="s">
        <v>1048</v>
      </c>
      <c r="B142" s="310">
        <f t="shared" ref="B142:J142" si="22">SUM(B141+B143)/2</f>
        <v>2950</v>
      </c>
      <c r="C142" s="310">
        <f t="shared" si="22"/>
        <v>3300</v>
      </c>
      <c r="D142" s="310">
        <f t="shared" si="22"/>
        <v>3650</v>
      </c>
      <c r="E142" s="310">
        <f t="shared" si="22"/>
        <v>4000</v>
      </c>
      <c r="F142" s="310">
        <f t="shared" si="22"/>
        <v>4350</v>
      </c>
      <c r="G142" s="310">
        <f t="shared" si="22"/>
        <v>4700</v>
      </c>
      <c r="H142" s="310">
        <f t="shared" si="22"/>
        <v>5050</v>
      </c>
      <c r="I142" s="310">
        <f t="shared" si="22"/>
        <v>5400</v>
      </c>
      <c r="J142" s="311">
        <f t="shared" si="22"/>
        <v>5750</v>
      </c>
      <c r="K142" s="11"/>
      <c r="L142" s="12"/>
      <c r="M142" s="160"/>
    </row>
    <row r="143" spans="1:13">
      <c r="A143" s="15" t="s">
        <v>6</v>
      </c>
      <c r="B143" s="14">
        <v>3300</v>
      </c>
      <c r="C143" s="14">
        <v>3650</v>
      </c>
      <c r="D143" s="14">
        <v>4000</v>
      </c>
      <c r="E143" s="14">
        <v>4350</v>
      </c>
      <c r="F143" s="14">
        <v>4700</v>
      </c>
      <c r="G143" s="14">
        <v>5050</v>
      </c>
      <c r="H143" s="14">
        <v>5400</v>
      </c>
      <c r="I143" s="14">
        <v>5750</v>
      </c>
      <c r="J143" s="14">
        <v>6100</v>
      </c>
      <c r="K143" s="11"/>
      <c r="L143" s="12"/>
      <c r="M143" s="19">
        <v>6400</v>
      </c>
    </row>
    <row r="144" spans="1:13" ht="15" thickBot="1">
      <c r="A144" s="16" t="s">
        <v>7</v>
      </c>
      <c r="B144" s="38">
        <v>4000</v>
      </c>
      <c r="C144" s="38">
        <v>4350</v>
      </c>
      <c r="D144" s="38">
        <v>4700</v>
      </c>
      <c r="E144" s="38">
        <v>5050</v>
      </c>
      <c r="F144" s="38">
        <v>5400</v>
      </c>
      <c r="G144" s="38">
        <v>5750</v>
      </c>
      <c r="H144" s="38">
        <v>6100</v>
      </c>
      <c r="I144" s="38">
        <v>6450</v>
      </c>
      <c r="J144" s="38">
        <v>6600</v>
      </c>
      <c r="K144" s="33"/>
      <c r="L144" s="30"/>
      <c r="M144" s="22">
        <v>7100</v>
      </c>
    </row>
    <row r="146" spans="1:13">
      <c r="A146" s="106"/>
      <c r="B146" s="107"/>
      <c r="C146" s="107"/>
      <c r="D146" s="108"/>
      <c r="E146" s="108"/>
      <c r="F146" s="108"/>
      <c r="G146" s="108"/>
      <c r="H146" s="108"/>
      <c r="I146" s="108"/>
      <c r="J146" s="108"/>
      <c r="K146" s="108"/>
      <c r="L146" s="108"/>
      <c r="M146" s="108"/>
    </row>
    <row r="147" spans="1:13" ht="15" thickBot="1"/>
    <row r="148" spans="1:13">
      <c r="A148" s="113" t="s">
        <v>86</v>
      </c>
      <c r="B148" s="59" t="s">
        <v>26</v>
      </c>
      <c r="C148" s="114" t="s">
        <v>27</v>
      </c>
      <c r="D148" s="115" t="s">
        <v>28</v>
      </c>
      <c r="E148" s="116" t="s">
        <v>29</v>
      </c>
      <c r="F148" s="117" t="s">
        <v>30</v>
      </c>
      <c r="G148" s="93" t="s">
        <v>31</v>
      </c>
      <c r="H148" s="118" t="s">
        <v>32</v>
      </c>
      <c r="I148" s="119" t="s">
        <v>33</v>
      </c>
      <c r="J148" s="120" t="s">
        <v>34</v>
      </c>
      <c r="K148" s="59" t="s">
        <v>1</v>
      </c>
      <c r="L148" s="59" t="s">
        <v>25</v>
      </c>
      <c r="M148" s="92" t="s">
        <v>2</v>
      </c>
    </row>
    <row r="149" spans="1:13">
      <c r="A149" s="15" t="s">
        <v>3</v>
      </c>
      <c r="B149" s="98">
        <v>750</v>
      </c>
      <c r="C149" s="98">
        <v>1000</v>
      </c>
      <c r="D149" s="98">
        <v>1200</v>
      </c>
      <c r="E149" s="98">
        <v>1400</v>
      </c>
      <c r="F149" s="98">
        <v>1600</v>
      </c>
      <c r="G149" s="98">
        <v>1800</v>
      </c>
      <c r="H149" s="98">
        <v>2000</v>
      </c>
      <c r="I149" s="98">
        <v>2200</v>
      </c>
      <c r="J149" s="98">
        <v>2400</v>
      </c>
      <c r="K149" s="11"/>
      <c r="L149" s="11"/>
      <c r="M149" s="32"/>
    </row>
    <row r="150" spans="1:13">
      <c r="A150" s="306" t="s">
        <v>1046</v>
      </c>
      <c r="B150" s="317">
        <v>1000</v>
      </c>
      <c r="C150" s="317">
        <v>1200</v>
      </c>
      <c r="D150" s="317">
        <v>1400</v>
      </c>
      <c r="E150" s="317">
        <v>1600</v>
      </c>
      <c r="F150" s="317">
        <v>1800</v>
      </c>
      <c r="G150" s="317">
        <v>2000</v>
      </c>
      <c r="H150" s="317">
        <v>2200</v>
      </c>
      <c r="I150" s="317">
        <v>2400</v>
      </c>
      <c r="J150" s="317">
        <v>2600</v>
      </c>
      <c r="K150" s="11"/>
      <c r="L150" s="11"/>
      <c r="M150" s="32"/>
    </row>
    <row r="151" spans="1:13">
      <c r="A151" s="15" t="s">
        <v>4</v>
      </c>
      <c r="B151" s="98">
        <v>1200</v>
      </c>
      <c r="C151" s="98">
        <v>1400</v>
      </c>
      <c r="D151" s="98">
        <v>1600</v>
      </c>
      <c r="E151" s="98">
        <v>1800</v>
      </c>
      <c r="F151" s="98">
        <v>2000</v>
      </c>
      <c r="G151" s="98">
        <v>2200</v>
      </c>
      <c r="H151" s="98">
        <v>2400</v>
      </c>
      <c r="I151" s="98">
        <v>2600</v>
      </c>
      <c r="J151" s="98">
        <v>2800</v>
      </c>
      <c r="K151" s="11"/>
      <c r="L151" s="12"/>
      <c r="M151" s="32"/>
    </row>
    <row r="152" spans="1:13">
      <c r="A152" s="306" t="s">
        <v>1047</v>
      </c>
      <c r="B152" s="317">
        <v>1400</v>
      </c>
      <c r="C152" s="317">
        <v>1600</v>
      </c>
      <c r="D152" s="317">
        <v>1800</v>
      </c>
      <c r="E152" s="317">
        <v>2000</v>
      </c>
      <c r="F152" s="317">
        <v>2200</v>
      </c>
      <c r="G152" s="317">
        <v>2400</v>
      </c>
      <c r="H152" s="317">
        <v>2600</v>
      </c>
      <c r="I152" s="317">
        <v>2800</v>
      </c>
      <c r="J152" s="317">
        <v>3000</v>
      </c>
      <c r="K152" s="11"/>
      <c r="L152" s="12"/>
      <c r="M152" s="32"/>
    </row>
    <row r="153" spans="1:13">
      <c r="A153" s="15" t="s">
        <v>5</v>
      </c>
      <c r="B153" s="98">
        <v>1600</v>
      </c>
      <c r="C153" s="98">
        <v>1800</v>
      </c>
      <c r="D153" s="98">
        <v>2000</v>
      </c>
      <c r="E153" s="98">
        <v>2200</v>
      </c>
      <c r="F153" s="98">
        <v>2400</v>
      </c>
      <c r="G153" s="98">
        <v>2600</v>
      </c>
      <c r="H153" s="98">
        <v>2800</v>
      </c>
      <c r="I153" s="98">
        <v>3000</v>
      </c>
      <c r="J153" s="98">
        <v>3200</v>
      </c>
      <c r="K153" s="11"/>
      <c r="L153" s="12"/>
      <c r="M153" s="32"/>
    </row>
    <row r="154" spans="1:13">
      <c r="A154" s="306" t="s">
        <v>1048</v>
      </c>
      <c r="B154" s="317">
        <v>1800</v>
      </c>
      <c r="C154" s="317">
        <v>2000</v>
      </c>
      <c r="D154" s="317">
        <v>2200</v>
      </c>
      <c r="E154" s="317">
        <v>2400</v>
      </c>
      <c r="F154" s="317">
        <v>2600</v>
      </c>
      <c r="G154" s="317">
        <v>2800</v>
      </c>
      <c r="H154" s="317">
        <v>3000</v>
      </c>
      <c r="I154" s="317">
        <v>3200</v>
      </c>
      <c r="J154" s="317">
        <v>3400</v>
      </c>
      <c r="K154" s="11"/>
      <c r="L154" s="12"/>
      <c r="M154" s="32"/>
    </row>
    <row r="155" spans="1:13">
      <c r="A155" s="15" t="s">
        <v>6</v>
      </c>
      <c r="B155" s="98">
        <v>2000</v>
      </c>
      <c r="C155" s="98">
        <v>2200</v>
      </c>
      <c r="D155" s="98">
        <v>2400</v>
      </c>
      <c r="E155" s="98">
        <v>2600</v>
      </c>
      <c r="F155" s="98">
        <v>2800</v>
      </c>
      <c r="G155" s="98">
        <v>3000</v>
      </c>
      <c r="H155" s="98">
        <v>3200</v>
      </c>
      <c r="I155" s="98">
        <v>3400</v>
      </c>
      <c r="J155" s="98">
        <v>3550</v>
      </c>
      <c r="K155" s="11"/>
      <c r="L155" s="12"/>
      <c r="M155" s="32"/>
    </row>
    <row r="156" spans="1:13" ht="15" thickBot="1">
      <c r="A156" s="16" t="s">
        <v>7</v>
      </c>
      <c r="B156" s="99">
        <v>2400</v>
      </c>
      <c r="C156" s="99">
        <v>2600</v>
      </c>
      <c r="D156" s="99">
        <v>2800</v>
      </c>
      <c r="E156" s="99">
        <v>3000</v>
      </c>
      <c r="F156" s="99">
        <v>3200</v>
      </c>
      <c r="G156" s="99">
        <v>3400</v>
      </c>
      <c r="H156" s="99">
        <v>3550</v>
      </c>
      <c r="I156" s="99">
        <v>3700</v>
      </c>
      <c r="J156" s="99">
        <v>3800</v>
      </c>
      <c r="K156" s="33"/>
      <c r="L156" s="30"/>
      <c r="M156" s="47"/>
    </row>
    <row r="157" spans="1:13" ht="15" thickBot="1"/>
    <row r="158" spans="1:13">
      <c r="A158" s="131" t="s">
        <v>88</v>
      </c>
      <c r="B158" s="94" t="s">
        <v>26</v>
      </c>
      <c r="C158" s="147" t="s">
        <v>27</v>
      </c>
      <c r="D158" s="148" t="s">
        <v>28</v>
      </c>
      <c r="E158" s="149" t="s">
        <v>29</v>
      </c>
      <c r="F158" s="150" t="s">
        <v>30</v>
      </c>
      <c r="G158" s="151" t="s">
        <v>31</v>
      </c>
      <c r="H158" s="152" t="s">
        <v>32</v>
      </c>
      <c r="I158" s="153" t="s">
        <v>33</v>
      </c>
      <c r="J158" s="154" t="s">
        <v>34</v>
      </c>
      <c r="K158" s="94" t="s">
        <v>1</v>
      </c>
      <c r="L158" s="94" t="s">
        <v>25</v>
      </c>
      <c r="M158" s="95" t="s">
        <v>2</v>
      </c>
    </row>
    <row r="159" spans="1:13">
      <c r="A159" s="336" t="s">
        <v>3</v>
      </c>
      <c r="B159" s="337">
        <v>750</v>
      </c>
      <c r="C159" s="337">
        <v>1000</v>
      </c>
      <c r="D159" s="337">
        <v>1200</v>
      </c>
      <c r="E159" s="337">
        <v>1400</v>
      </c>
      <c r="F159" s="337">
        <v>1600</v>
      </c>
      <c r="G159" s="337">
        <v>1800</v>
      </c>
      <c r="H159" s="337">
        <v>2000</v>
      </c>
      <c r="I159" s="337">
        <v>2200</v>
      </c>
      <c r="J159" s="337">
        <v>2400</v>
      </c>
      <c r="K159" s="245"/>
      <c r="L159" s="245"/>
      <c r="M159" s="338"/>
    </row>
    <row r="160" spans="1:13">
      <c r="A160" s="343" t="s">
        <v>1046</v>
      </c>
      <c r="B160" s="339">
        <v>1000</v>
      </c>
      <c r="C160" s="339">
        <v>1200</v>
      </c>
      <c r="D160" s="339">
        <v>1400</v>
      </c>
      <c r="E160" s="339">
        <v>1600</v>
      </c>
      <c r="F160" s="339">
        <v>1800</v>
      </c>
      <c r="G160" s="339">
        <v>2000</v>
      </c>
      <c r="H160" s="339">
        <v>2200</v>
      </c>
      <c r="I160" s="339">
        <v>2400</v>
      </c>
      <c r="J160" s="339">
        <v>2600</v>
      </c>
      <c r="K160" s="245"/>
      <c r="L160" s="245"/>
      <c r="M160" s="338"/>
    </row>
    <row r="161" spans="1:13">
      <c r="A161" s="336" t="s">
        <v>4</v>
      </c>
      <c r="B161" s="337">
        <v>1200</v>
      </c>
      <c r="C161" s="337">
        <v>1400</v>
      </c>
      <c r="D161" s="337">
        <v>1600</v>
      </c>
      <c r="E161" s="337">
        <v>1800</v>
      </c>
      <c r="F161" s="337">
        <v>2000</v>
      </c>
      <c r="G161" s="337">
        <v>2200</v>
      </c>
      <c r="H161" s="337">
        <v>2400</v>
      </c>
      <c r="I161" s="337">
        <v>2600</v>
      </c>
      <c r="J161" s="337">
        <v>2800</v>
      </c>
      <c r="K161" s="340">
        <v>2450</v>
      </c>
      <c r="L161" s="341"/>
      <c r="M161" s="342">
        <v>3100</v>
      </c>
    </row>
    <row r="162" spans="1:13">
      <c r="A162" s="343" t="s">
        <v>1047</v>
      </c>
      <c r="B162" s="339">
        <v>1400</v>
      </c>
      <c r="C162" s="339">
        <v>1600</v>
      </c>
      <c r="D162" s="339">
        <v>1800</v>
      </c>
      <c r="E162" s="339">
        <v>2000</v>
      </c>
      <c r="F162" s="339">
        <v>2200</v>
      </c>
      <c r="G162" s="339">
        <v>2400</v>
      </c>
      <c r="H162" s="339">
        <v>2600</v>
      </c>
      <c r="I162" s="339">
        <v>2800</v>
      </c>
      <c r="J162" s="339">
        <v>3000</v>
      </c>
      <c r="K162" s="245"/>
      <c r="L162" s="245"/>
      <c r="M162" s="338"/>
    </row>
    <row r="163" spans="1:13" ht="15" thickBot="1"/>
    <row r="164" spans="1:13">
      <c r="A164" s="131" t="s">
        <v>87</v>
      </c>
      <c r="B164" s="94" t="s">
        <v>26</v>
      </c>
      <c r="C164" s="147" t="s">
        <v>27</v>
      </c>
      <c r="D164" s="148" t="s">
        <v>28</v>
      </c>
      <c r="E164" s="149" t="s">
        <v>29</v>
      </c>
      <c r="F164" s="150" t="s">
        <v>30</v>
      </c>
      <c r="G164" s="151" t="s">
        <v>31</v>
      </c>
      <c r="H164" s="152" t="s">
        <v>32</v>
      </c>
      <c r="I164" s="153" t="s">
        <v>33</v>
      </c>
      <c r="J164" s="154" t="s">
        <v>34</v>
      </c>
      <c r="K164" s="59" t="s">
        <v>1</v>
      </c>
      <c r="L164" s="59" t="s">
        <v>25</v>
      </c>
      <c r="M164" s="92" t="s">
        <v>2</v>
      </c>
    </row>
    <row r="165" spans="1:13" ht="15" thickBot="1">
      <c r="A165" s="349" t="s">
        <v>4</v>
      </c>
      <c r="B165" s="337">
        <v>1500</v>
      </c>
      <c r="C165" s="337">
        <v>1750</v>
      </c>
      <c r="D165" s="337">
        <v>2000</v>
      </c>
      <c r="E165" s="337">
        <v>2250</v>
      </c>
      <c r="F165" s="337">
        <v>2500</v>
      </c>
      <c r="G165" s="337">
        <v>2750</v>
      </c>
      <c r="H165" s="337">
        <v>3000</v>
      </c>
      <c r="I165" s="337">
        <v>3250</v>
      </c>
      <c r="J165" s="337">
        <v>3500</v>
      </c>
      <c r="K165" s="344"/>
      <c r="L165" s="33"/>
      <c r="M165" s="33"/>
    </row>
    <row r="166" spans="1:13" ht="15" thickBot="1">
      <c r="A166" s="351" t="s">
        <v>1047</v>
      </c>
      <c r="B166" s="339">
        <v>1750</v>
      </c>
      <c r="C166" s="339">
        <v>2000</v>
      </c>
      <c r="D166" s="339">
        <v>2250</v>
      </c>
      <c r="E166" s="339">
        <v>2500</v>
      </c>
      <c r="F166" s="339">
        <v>2750</v>
      </c>
      <c r="G166" s="339">
        <v>3000</v>
      </c>
      <c r="H166" s="339">
        <v>3250</v>
      </c>
      <c r="I166" s="339">
        <v>3500</v>
      </c>
      <c r="J166" s="339">
        <v>3750</v>
      </c>
      <c r="K166" s="344"/>
      <c r="L166" s="33"/>
      <c r="M166" s="33"/>
    </row>
    <row r="167" spans="1:13">
      <c r="A167" s="350" t="s">
        <v>5</v>
      </c>
      <c r="B167" s="348">
        <v>2000</v>
      </c>
      <c r="C167" s="348">
        <v>2250</v>
      </c>
      <c r="D167" s="348">
        <v>2500</v>
      </c>
      <c r="E167" s="348">
        <v>2750</v>
      </c>
      <c r="F167" s="348">
        <v>3000</v>
      </c>
      <c r="G167" s="348">
        <v>3250</v>
      </c>
      <c r="H167" s="348">
        <v>3500</v>
      </c>
      <c r="I167" s="348">
        <v>3750</v>
      </c>
      <c r="J167" s="348">
        <v>4000</v>
      </c>
      <c r="K167" s="345">
        <v>3400</v>
      </c>
      <c r="L167" s="12"/>
      <c r="M167" s="109">
        <v>4700</v>
      </c>
    </row>
    <row r="168" spans="1:13" ht="15" thickBot="1">
      <c r="A168" s="351" t="s">
        <v>1048</v>
      </c>
      <c r="B168" s="352">
        <v>2250</v>
      </c>
      <c r="C168" s="352">
        <v>2500</v>
      </c>
      <c r="D168" s="352">
        <v>2750</v>
      </c>
      <c r="E168" s="352">
        <v>3000</v>
      </c>
      <c r="F168" s="352">
        <v>3250</v>
      </c>
      <c r="G168" s="352">
        <v>3500</v>
      </c>
      <c r="H168" s="352">
        <v>3750</v>
      </c>
      <c r="I168" s="352">
        <v>4000</v>
      </c>
      <c r="J168" s="352">
        <v>4250</v>
      </c>
      <c r="K168" s="344"/>
      <c r="L168" s="33"/>
      <c r="M168" s="33"/>
    </row>
    <row r="169" spans="1:13">
      <c r="A169" s="350" t="s">
        <v>6</v>
      </c>
      <c r="B169" s="348">
        <v>2500</v>
      </c>
      <c r="C169" s="348">
        <v>2750</v>
      </c>
      <c r="D169" s="348">
        <v>3000</v>
      </c>
      <c r="E169" s="348">
        <v>3250</v>
      </c>
      <c r="F169" s="348">
        <v>3500</v>
      </c>
      <c r="G169" s="348">
        <v>3750</v>
      </c>
      <c r="H169" s="348">
        <v>4000</v>
      </c>
      <c r="I169" s="348">
        <v>4250</v>
      </c>
      <c r="J169" s="348">
        <v>4500</v>
      </c>
      <c r="K169" s="346"/>
      <c r="L169" s="12"/>
      <c r="M169" s="109">
        <v>4900</v>
      </c>
    </row>
    <row r="170" spans="1:13" ht="15" thickBot="1">
      <c r="A170" s="350" t="s">
        <v>7</v>
      </c>
      <c r="B170" s="348">
        <v>3250</v>
      </c>
      <c r="C170" s="348">
        <v>3500</v>
      </c>
      <c r="D170" s="348">
        <v>3750</v>
      </c>
      <c r="E170" s="348">
        <v>4000</v>
      </c>
      <c r="F170" s="348">
        <v>4250</v>
      </c>
      <c r="G170" s="348">
        <v>4500</v>
      </c>
      <c r="H170" s="348">
        <v>4750</v>
      </c>
      <c r="I170" s="348">
        <v>5000</v>
      </c>
      <c r="J170" s="348">
        <v>5200</v>
      </c>
      <c r="K170" s="347">
        <v>3050</v>
      </c>
      <c r="L170" s="30"/>
      <c r="M170" s="22">
        <v>5400</v>
      </c>
    </row>
  </sheetData>
  <sheetProtection algorithmName="SHA-512" hashValue="5pqNTdL0J9MX53Nh1DVXBnt6diYIL0p2ZtqeDLWkIJPHQ58juD1cdOlqYlirRAeJ0CFIoW+ehP836xWaxGkc0Q==" saltValue="cDj48gvIF5MrIj1j/Lvx3Q==" spinCount="100000" sheet="1" objects="1" scenarios="1"/>
  <mergeCells count="1">
    <mergeCell ref="A113:M113"/>
  </mergeCells>
  <phoneticPr fontId="12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6F1526-6294-4D8D-BDE1-8A18E4CFF873}">
  <dimension ref="A1:R99"/>
  <sheetViews>
    <sheetView zoomScale="70" zoomScaleNormal="70" workbookViewId="0">
      <selection activeCell="A97" sqref="A97:J97"/>
    </sheetView>
  </sheetViews>
  <sheetFormatPr defaultRowHeight="14.4"/>
  <cols>
    <col min="1" max="1" width="27.109375" customWidth="1"/>
  </cols>
  <sheetData>
    <row r="1" spans="1:18" ht="15" thickBot="1"/>
    <row r="2" spans="1:18">
      <c r="A2" s="113" t="s">
        <v>571</v>
      </c>
      <c r="B2" s="59" t="s">
        <v>26</v>
      </c>
      <c r="C2" s="114" t="s">
        <v>27</v>
      </c>
      <c r="D2" s="115" t="s">
        <v>28</v>
      </c>
      <c r="E2" s="116" t="s">
        <v>29</v>
      </c>
      <c r="F2" s="117" t="s">
        <v>30</v>
      </c>
      <c r="G2" s="93" t="s">
        <v>31</v>
      </c>
      <c r="H2" s="118" t="s">
        <v>32</v>
      </c>
      <c r="I2" s="119" t="s">
        <v>33</v>
      </c>
      <c r="J2" s="120" t="s">
        <v>34</v>
      </c>
      <c r="K2" s="59" t="s">
        <v>1</v>
      </c>
      <c r="L2" s="59" t="s">
        <v>25</v>
      </c>
      <c r="M2" s="92" t="s">
        <v>2</v>
      </c>
    </row>
    <row r="3" spans="1:18" ht="15" thickBot="1">
      <c r="A3" s="15" t="s">
        <v>573</v>
      </c>
      <c r="B3" s="24">
        <v>6</v>
      </c>
      <c r="C3" s="24">
        <v>6.5</v>
      </c>
      <c r="D3" s="24">
        <v>7</v>
      </c>
      <c r="E3" s="24">
        <v>7.5</v>
      </c>
      <c r="F3" s="24">
        <v>8</v>
      </c>
      <c r="G3" s="24">
        <v>8.5</v>
      </c>
      <c r="H3" s="24">
        <v>9</v>
      </c>
      <c r="I3" s="24">
        <v>9.5</v>
      </c>
      <c r="J3" s="233">
        <v>10</v>
      </c>
      <c r="K3" s="11"/>
      <c r="L3" s="11"/>
      <c r="M3" s="32"/>
      <c r="P3" s="55"/>
      <c r="Q3" s="56"/>
      <c r="R3" s="56"/>
    </row>
    <row r="4" spans="1:18" ht="15" thickBot="1">
      <c r="A4" s="16" t="s">
        <v>574</v>
      </c>
      <c r="B4" s="24">
        <v>7</v>
      </c>
      <c r="C4" s="24">
        <v>7.5</v>
      </c>
      <c r="D4" s="24">
        <v>8</v>
      </c>
      <c r="E4" s="24">
        <v>8.5</v>
      </c>
      <c r="F4" s="24">
        <v>9</v>
      </c>
      <c r="G4" s="24">
        <v>9.5</v>
      </c>
      <c r="H4" s="24">
        <v>10</v>
      </c>
      <c r="I4" s="24">
        <v>11</v>
      </c>
      <c r="J4" s="233">
        <v>12</v>
      </c>
      <c r="K4" s="11"/>
      <c r="L4" s="11"/>
      <c r="M4" s="32"/>
      <c r="P4" s="55"/>
      <c r="Q4" s="56"/>
      <c r="R4" s="56"/>
    </row>
    <row r="5" spans="1:18" ht="15" thickBot="1"/>
    <row r="6" spans="1:18">
      <c r="A6" s="113" t="s">
        <v>81</v>
      </c>
      <c r="B6" s="59" t="s">
        <v>26</v>
      </c>
      <c r="C6" s="114" t="s">
        <v>27</v>
      </c>
      <c r="D6" s="115" t="s">
        <v>28</v>
      </c>
      <c r="E6" s="116" t="s">
        <v>29</v>
      </c>
      <c r="F6" s="117" t="s">
        <v>30</v>
      </c>
      <c r="G6" s="93" t="s">
        <v>31</v>
      </c>
      <c r="H6" s="118" t="s">
        <v>32</v>
      </c>
      <c r="I6" s="119" t="s">
        <v>33</v>
      </c>
      <c r="J6" s="120" t="s">
        <v>34</v>
      </c>
      <c r="K6" s="59" t="s">
        <v>1</v>
      </c>
      <c r="L6" s="59" t="s">
        <v>25</v>
      </c>
      <c r="M6" s="92" t="s">
        <v>2</v>
      </c>
    </row>
    <row r="7" spans="1:18">
      <c r="A7" s="15" t="s">
        <v>575</v>
      </c>
      <c r="B7" s="8">
        <v>5.4</v>
      </c>
      <c r="C7" s="8">
        <v>5.8</v>
      </c>
      <c r="D7" s="8">
        <v>6.2</v>
      </c>
      <c r="E7" s="8">
        <v>6.6</v>
      </c>
      <c r="F7" s="8">
        <v>7</v>
      </c>
      <c r="G7" s="8">
        <v>7.4</v>
      </c>
      <c r="H7" s="8">
        <v>8</v>
      </c>
      <c r="I7" s="8">
        <v>8.6</v>
      </c>
      <c r="J7" s="232">
        <v>9.1999999999999993</v>
      </c>
      <c r="K7" s="11"/>
      <c r="L7" s="11"/>
      <c r="M7" s="32"/>
    </row>
    <row r="8" spans="1:18">
      <c r="A8" s="15" t="s">
        <v>89</v>
      </c>
      <c r="B8" s="8">
        <v>6.2</v>
      </c>
      <c r="C8" s="8">
        <v>6.6</v>
      </c>
      <c r="D8" s="8">
        <v>7</v>
      </c>
      <c r="E8" s="8">
        <v>7.4</v>
      </c>
      <c r="F8" s="8">
        <v>8</v>
      </c>
      <c r="G8" s="8">
        <v>8.6</v>
      </c>
      <c r="H8" s="8">
        <v>9.1999999999999993</v>
      </c>
      <c r="I8" s="8">
        <v>9.8000000000000007</v>
      </c>
      <c r="J8" s="8">
        <v>10.4</v>
      </c>
      <c r="K8" s="11"/>
      <c r="L8" s="11"/>
      <c r="M8" s="32"/>
      <c r="P8" s="55"/>
      <c r="Q8" s="56"/>
      <c r="R8" s="56"/>
    </row>
    <row r="9" spans="1:18">
      <c r="A9" s="301" t="s">
        <v>1027</v>
      </c>
      <c r="B9" s="300">
        <f t="shared" ref="B9:J9" si="0">SUM(B8+B10)/2</f>
        <v>6.8000000000000007</v>
      </c>
      <c r="C9" s="300">
        <f t="shared" si="0"/>
        <v>7.3</v>
      </c>
      <c r="D9" s="300">
        <f t="shared" si="0"/>
        <v>7.8</v>
      </c>
      <c r="E9" s="300">
        <f t="shared" si="0"/>
        <v>8.3000000000000007</v>
      </c>
      <c r="F9" s="300">
        <f t="shared" si="0"/>
        <v>8.9</v>
      </c>
      <c r="G9" s="300">
        <f t="shared" si="0"/>
        <v>9.5</v>
      </c>
      <c r="H9" s="300">
        <f t="shared" si="0"/>
        <v>10.199999999999999</v>
      </c>
      <c r="I9" s="300">
        <f t="shared" si="0"/>
        <v>10.9</v>
      </c>
      <c r="J9" s="300">
        <f t="shared" si="0"/>
        <v>11.600000000000001</v>
      </c>
      <c r="K9" s="11"/>
      <c r="L9" s="11"/>
      <c r="M9" s="32"/>
      <c r="P9" s="55"/>
      <c r="Q9" s="56"/>
      <c r="R9" s="56"/>
    </row>
    <row r="10" spans="1:18">
      <c r="A10" s="15" t="s">
        <v>90</v>
      </c>
      <c r="B10" s="8">
        <v>7.4</v>
      </c>
      <c r="C10" s="8">
        <v>8</v>
      </c>
      <c r="D10" s="8">
        <v>8.6</v>
      </c>
      <c r="E10" s="8">
        <v>9.1999999999999993</v>
      </c>
      <c r="F10" s="8">
        <v>9.8000000000000007</v>
      </c>
      <c r="G10" s="8">
        <v>10.4</v>
      </c>
      <c r="H10" s="8">
        <v>11.2</v>
      </c>
      <c r="I10" s="8">
        <v>12</v>
      </c>
      <c r="J10" s="8">
        <v>12.8</v>
      </c>
      <c r="K10" s="9">
        <v>11.5</v>
      </c>
      <c r="L10" s="12">
        <v>11.9</v>
      </c>
      <c r="M10" s="36">
        <v>14</v>
      </c>
      <c r="P10" s="55"/>
      <c r="Q10" s="56"/>
      <c r="R10" s="56"/>
    </row>
    <row r="11" spans="1:18">
      <c r="A11" s="301" t="s">
        <v>1028</v>
      </c>
      <c r="B11" s="302">
        <f t="shared" ref="B11:J11" si="1">SUM(B10+B12)/2</f>
        <v>7.7</v>
      </c>
      <c r="C11" s="302">
        <f t="shared" si="1"/>
        <v>8.3000000000000007</v>
      </c>
      <c r="D11" s="302">
        <f t="shared" si="1"/>
        <v>8.8999999999999986</v>
      </c>
      <c r="E11" s="302">
        <f t="shared" si="1"/>
        <v>9.5</v>
      </c>
      <c r="F11" s="302">
        <f t="shared" si="1"/>
        <v>10.100000000000001</v>
      </c>
      <c r="G11" s="302">
        <f t="shared" si="1"/>
        <v>10.8</v>
      </c>
      <c r="H11" s="302">
        <f t="shared" si="1"/>
        <v>11.6</v>
      </c>
      <c r="I11" s="302">
        <f t="shared" si="1"/>
        <v>12.4</v>
      </c>
      <c r="J11" s="302">
        <f t="shared" si="1"/>
        <v>13.2</v>
      </c>
      <c r="K11" s="9"/>
      <c r="L11" s="12"/>
      <c r="M11" s="36"/>
      <c r="P11" s="55"/>
      <c r="Q11" s="56"/>
      <c r="R11" s="56"/>
    </row>
    <row r="12" spans="1:18">
      <c r="A12" s="15" t="s">
        <v>91</v>
      </c>
      <c r="B12" s="8">
        <v>8</v>
      </c>
      <c r="C12" s="8">
        <v>8.6</v>
      </c>
      <c r="D12" s="8">
        <v>9.1999999999999993</v>
      </c>
      <c r="E12" s="8">
        <v>9.8000000000000007</v>
      </c>
      <c r="F12" s="8">
        <v>10.4</v>
      </c>
      <c r="G12" s="8">
        <v>11.2</v>
      </c>
      <c r="H12" s="8">
        <v>12</v>
      </c>
      <c r="I12" s="8">
        <v>12.8</v>
      </c>
      <c r="J12" s="8">
        <v>13.6</v>
      </c>
      <c r="K12" s="9">
        <v>12</v>
      </c>
      <c r="L12" s="12">
        <v>13.2</v>
      </c>
      <c r="M12" s="36">
        <v>15</v>
      </c>
      <c r="P12" s="55"/>
      <c r="Q12" s="56"/>
      <c r="R12" s="56"/>
    </row>
    <row r="13" spans="1:18">
      <c r="A13" s="301" t="s">
        <v>1029</v>
      </c>
      <c r="B13" s="302">
        <f t="shared" ref="B13:J13" si="2">SUM(B12+B14)/2</f>
        <v>8.6</v>
      </c>
      <c r="C13" s="302">
        <f t="shared" si="2"/>
        <v>9.1999999999999993</v>
      </c>
      <c r="D13" s="302">
        <f t="shared" si="2"/>
        <v>9.8000000000000007</v>
      </c>
      <c r="E13" s="302">
        <f t="shared" si="2"/>
        <v>10.5</v>
      </c>
      <c r="F13" s="302">
        <f t="shared" si="2"/>
        <v>11.2</v>
      </c>
      <c r="G13" s="302">
        <f t="shared" si="2"/>
        <v>12</v>
      </c>
      <c r="H13" s="302">
        <f t="shared" si="2"/>
        <v>12.8</v>
      </c>
      <c r="I13" s="302">
        <f t="shared" si="2"/>
        <v>13.600000000000001</v>
      </c>
      <c r="J13" s="302">
        <f t="shared" si="2"/>
        <v>14.399999999999999</v>
      </c>
      <c r="K13" s="9"/>
      <c r="L13" s="12"/>
      <c r="M13" s="36"/>
      <c r="P13" s="55"/>
      <c r="Q13" s="56"/>
      <c r="R13" s="56"/>
    </row>
    <row r="14" spans="1:18">
      <c r="A14" s="15" t="s">
        <v>92</v>
      </c>
      <c r="B14" s="8">
        <v>9.1999999999999993</v>
      </c>
      <c r="C14" s="8">
        <v>9.8000000000000007</v>
      </c>
      <c r="D14" s="8">
        <v>10.4</v>
      </c>
      <c r="E14" s="8">
        <v>11.2</v>
      </c>
      <c r="F14" s="8">
        <v>12</v>
      </c>
      <c r="G14" s="8">
        <v>12.8</v>
      </c>
      <c r="H14" s="8">
        <v>13.6</v>
      </c>
      <c r="I14" s="8">
        <v>14.4</v>
      </c>
      <c r="J14" s="8">
        <v>15.2</v>
      </c>
      <c r="K14" s="9">
        <v>11.5</v>
      </c>
      <c r="L14" s="12">
        <v>14.7</v>
      </c>
      <c r="M14" s="36">
        <v>15</v>
      </c>
      <c r="P14" s="55"/>
      <c r="Q14" s="56"/>
      <c r="R14" s="56"/>
    </row>
    <row r="15" spans="1:18" ht="15" thickBot="1">
      <c r="A15" s="16" t="s">
        <v>93</v>
      </c>
      <c r="B15" s="24">
        <v>10.4</v>
      </c>
      <c r="C15" s="24">
        <v>11.2</v>
      </c>
      <c r="D15" s="24">
        <v>12</v>
      </c>
      <c r="E15" s="24">
        <v>12.8</v>
      </c>
      <c r="F15" s="24">
        <v>13.6</v>
      </c>
      <c r="G15" s="24">
        <v>14.4</v>
      </c>
      <c r="H15" s="24">
        <v>15.2</v>
      </c>
      <c r="I15" s="24">
        <v>16</v>
      </c>
      <c r="J15" s="24">
        <v>16.5</v>
      </c>
      <c r="K15" s="37">
        <v>12.95</v>
      </c>
      <c r="L15" s="30">
        <v>15</v>
      </c>
      <c r="M15" s="40">
        <v>16.5</v>
      </c>
    </row>
    <row r="16" spans="1:18" ht="15" thickBot="1"/>
    <row r="17" spans="1:18">
      <c r="A17" s="113" t="s">
        <v>78</v>
      </c>
      <c r="B17" s="59" t="s">
        <v>26</v>
      </c>
      <c r="C17" s="114" t="s">
        <v>27</v>
      </c>
      <c r="D17" s="115" t="s">
        <v>28</v>
      </c>
      <c r="E17" s="116" t="s">
        <v>29</v>
      </c>
      <c r="F17" s="117" t="s">
        <v>30</v>
      </c>
      <c r="G17" s="93" t="s">
        <v>31</v>
      </c>
      <c r="H17" s="118" t="s">
        <v>32</v>
      </c>
      <c r="I17" s="119" t="s">
        <v>33</v>
      </c>
      <c r="J17" s="120" t="s">
        <v>34</v>
      </c>
      <c r="K17" s="59" t="s">
        <v>1</v>
      </c>
      <c r="L17" s="59" t="s">
        <v>25</v>
      </c>
      <c r="M17" s="92" t="s">
        <v>2</v>
      </c>
    </row>
    <row r="18" spans="1:18">
      <c r="A18" s="15" t="s">
        <v>94</v>
      </c>
      <c r="B18" s="8">
        <v>10</v>
      </c>
      <c r="C18" s="8">
        <v>12</v>
      </c>
      <c r="D18" s="8">
        <v>14</v>
      </c>
      <c r="E18" s="8">
        <v>16</v>
      </c>
      <c r="F18" s="8">
        <v>18</v>
      </c>
      <c r="G18" s="8">
        <v>20</v>
      </c>
      <c r="H18" s="8">
        <v>22</v>
      </c>
      <c r="I18" s="8">
        <v>24</v>
      </c>
      <c r="J18" s="8">
        <v>26</v>
      </c>
      <c r="K18" s="11"/>
      <c r="L18" s="11"/>
      <c r="M18" s="32"/>
    </row>
    <row r="19" spans="1:18">
      <c r="A19" s="301" t="s">
        <v>1030</v>
      </c>
      <c r="B19" s="302">
        <f t="shared" ref="B19:J19" si="3">SUM(B18+B20)/2</f>
        <v>13</v>
      </c>
      <c r="C19" s="302">
        <f t="shared" si="3"/>
        <v>15</v>
      </c>
      <c r="D19" s="302">
        <f t="shared" si="3"/>
        <v>17</v>
      </c>
      <c r="E19" s="302">
        <f t="shared" si="3"/>
        <v>19</v>
      </c>
      <c r="F19" s="302">
        <f t="shared" si="3"/>
        <v>21</v>
      </c>
      <c r="G19" s="302">
        <f t="shared" si="3"/>
        <v>23</v>
      </c>
      <c r="H19" s="302">
        <f t="shared" si="3"/>
        <v>25.5</v>
      </c>
      <c r="I19" s="302">
        <f t="shared" si="3"/>
        <v>28</v>
      </c>
      <c r="J19" s="302">
        <f t="shared" si="3"/>
        <v>30.5</v>
      </c>
      <c r="K19" s="11"/>
      <c r="L19" s="11"/>
      <c r="M19" s="32"/>
    </row>
    <row r="20" spans="1:18">
      <c r="A20" s="15" t="s">
        <v>95</v>
      </c>
      <c r="B20" s="8">
        <v>16</v>
      </c>
      <c r="C20" s="8">
        <v>18</v>
      </c>
      <c r="D20" s="8">
        <v>20</v>
      </c>
      <c r="E20" s="8">
        <v>22</v>
      </c>
      <c r="F20" s="8">
        <v>24</v>
      </c>
      <c r="G20" s="8">
        <v>26</v>
      </c>
      <c r="H20" s="8">
        <v>29</v>
      </c>
      <c r="I20" s="8">
        <v>32</v>
      </c>
      <c r="J20" s="8">
        <v>35</v>
      </c>
      <c r="K20" s="9">
        <v>31</v>
      </c>
      <c r="L20" s="12">
        <v>31</v>
      </c>
      <c r="M20" s="36">
        <v>42</v>
      </c>
      <c r="P20" s="55"/>
      <c r="Q20" s="56"/>
      <c r="R20" s="56"/>
    </row>
    <row r="21" spans="1:18">
      <c r="A21" s="301" t="s">
        <v>1031</v>
      </c>
      <c r="B21" s="302">
        <f t="shared" ref="B21:J21" si="4">SUM(B20+B22)/2</f>
        <v>18</v>
      </c>
      <c r="C21" s="302">
        <f t="shared" si="4"/>
        <v>20</v>
      </c>
      <c r="D21" s="302">
        <f t="shared" si="4"/>
        <v>22</v>
      </c>
      <c r="E21" s="302">
        <f t="shared" si="4"/>
        <v>24</v>
      </c>
      <c r="F21" s="302">
        <f t="shared" si="4"/>
        <v>26.5</v>
      </c>
      <c r="G21" s="302">
        <f t="shared" si="4"/>
        <v>29</v>
      </c>
      <c r="H21" s="302">
        <f t="shared" si="4"/>
        <v>32</v>
      </c>
      <c r="I21" s="302">
        <f t="shared" si="4"/>
        <v>35</v>
      </c>
      <c r="J21" s="302">
        <f t="shared" si="4"/>
        <v>38</v>
      </c>
      <c r="K21" s="9"/>
      <c r="L21" s="12"/>
      <c r="M21" s="36"/>
      <c r="P21" s="55"/>
      <c r="Q21" s="56"/>
      <c r="R21" s="56"/>
    </row>
    <row r="22" spans="1:18">
      <c r="A22" s="15" t="s">
        <v>96</v>
      </c>
      <c r="B22" s="8">
        <v>20</v>
      </c>
      <c r="C22" s="8">
        <v>22</v>
      </c>
      <c r="D22" s="8">
        <v>24</v>
      </c>
      <c r="E22" s="8">
        <v>26</v>
      </c>
      <c r="F22" s="8">
        <v>29</v>
      </c>
      <c r="G22" s="8">
        <v>32</v>
      </c>
      <c r="H22" s="8">
        <v>35</v>
      </c>
      <c r="I22" s="8">
        <v>38</v>
      </c>
      <c r="J22" s="8">
        <v>41</v>
      </c>
      <c r="K22" s="9">
        <v>35.5</v>
      </c>
      <c r="L22" s="12">
        <v>40</v>
      </c>
      <c r="M22" s="36">
        <v>46</v>
      </c>
      <c r="P22" s="55"/>
      <c r="Q22" s="56"/>
      <c r="R22" s="56"/>
    </row>
    <row r="23" spans="1:18">
      <c r="A23" s="301" t="s">
        <v>1032</v>
      </c>
      <c r="B23" s="302">
        <f t="shared" ref="B23:J23" si="5">SUM(B22+B24)/2</f>
        <v>21</v>
      </c>
      <c r="C23" s="302">
        <f t="shared" si="5"/>
        <v>23</v>
      </c>
      <c r="D23" s="302">
        <f t="shared" si="5"/>
        <v>25</v>
      </c>
      <c r="E23" s="302">
        <f t="shared" si="5"/>
        <v>27.5</v>
      </c>
      <c r="F23" s="302">
        <f t="shared" si="5"/>
        <v>30.5</v>
      </c>
      <c r="G23" s="302">
        <f t="shared" si="5"/>
        <v>33.5</v>
      </c>
      <c r="H23" s="302">
        <f t="shared" si="5"/>
        <v>36.5</v>
      </c>
      <c r="I23" s="302">
        <f t="shared" si="5"/>
        <v>39.5</v>
      </c>
      <c r="J23" s="302">
        <f t="shared" si="5"/>
        <v>42.5</v>
      </c>
      <c r="K23" s="9"/>
      <c r="L23" s="12"/>
      <c r="M23" s="36"/>
      <c r="P23" s="55"/>
      <c r="Q23" s="56"/>
      <c r="R23" s="56"/>
    </row>
    <row r="24" spans="1:18">
      <c r="A24" s="15" t="s">
        <v>97</v>
      </c>
      <c r="B24" s="8">
        <v>22</v>
      </c>
      <c r="C24" s="8">
        <v>24</v>
      </c>
      <c r="D24" s="8">
        <v>26</v>
      </c>
      <c r="E24" s="8">
        <v>29</v>
      </c>
      <c r="F24" s="8">
        <v>32</v>
      </c>
      <c r="G24" s="8">
        <v>35</v>
      </c>
      <c r="H24" s="8">
        <v>38</v>
      </c>
      <c r="I24" s="8">
        <v>41</v>
      </c>
      <c r="J24" s="8">
        <v>44</v>
      </c>
      <c r="K24" s="9">
        <v>35</v>
      </c>
      <c r="L24" s="12">
        <v>42</v>
      </c>
      <c r="M24" s="36">
        <v>48</v>
      </c>
      <c r="P24" s="55"/>
      <c r="Q24" s="56"/>
      <c r="R24" s="56"/>
    </row>
    <row r="25" spans="1:18" ht="15" thickBot="1">
      <c r="A25" s="16" t="s">
        <v>98</v>
      </c>
      <c r="B25" s="24">
        <v>29</v>
      </c>
      <c r="C25" s="24">
        <v>32</v>
      </c>
      <c r="D25" s="24">
        <v>35</v>
      </c>
      <c r="E25" s="24">
        <v>38</v>
      </c>
      <c r="F25" s="24">
        <v>41</v>
      </c>
      <c r="G25" s="24">
        <v>44</v>
      </c>
      <c r="H25" s="24">
        <v>47</v>
      </c>
      <c r="I25" s="24">
        <v>50</v>
      </c>
      <c r="J25" s="24">
        <v>52</v>
      </c>
      <c r="K25" s="37">
        <v>40</v>
      </c>
      <c r="L25" s="30">
        <v>45.5</v>
      </c>
      <c r="M25" s="40">
        <v>56</v>
      </c>
      <c r="P25" s="55"/>
      <c r="Q25" s="56"/>
      <c r="R25" s="56"/>
    </row>
    <row r="26" spans="1:18" ht="15" thickBot="1"/>
    <row r="27" spans="1:18">
      <c r="A27" s="113" t="s">
        <v>79</v>
      </c>
      <c r="B27" s="59" t="s">
        <v>26</v>
      </c>
      <c r="C27" s="114" t="s">
        <v>27</v>
      </c>
      <c r="D27" s="115" t="s">
        <v>28</v>
      </c>
      <c r="E27" s="116" t="s">
        <v>29</v>
      </c>
      <c r="F27" s="117" t="s">
        <v>30</v>
      </c>
      <c r="G27" s="93" t="s">
        <v>31</v>
      </c>
      <c r="H27" s="118" t="s">
        <v>32</v>
      </c>
      <c r="I27" s="119" t="s">
        <v>33</v>
      </c>
      <c r="J27" s="120" t="s">
        <v>34</v>
      </c>
      <c r="K27" s="59" t="s">
        <v>1</v>
      </c>
      <c r="L27" s="59" t="s">
        <v>25</v>
      </c>
      <c r="M27" s="92" t="s">
        <v>2</v>
      </c>
      <c r="N27" s="1" t="s">
        <v>9</v>
      </c>
    </row>
    <row r="28" spans="1:18">
      <c r="A28" s="15" t="s">
        <v>89</v>
      </c>
      <c r="B28" s="45"/>
      <c r="C28" s="45"/>
      <c r="D28" s="45"/>
      <c r="E28" s="45"/>
      <c r="F28" s="10"/>
      <c r="G28" s="10"/>
      <c r="H28" s="10"/>
      <c r="I28" s="45"/>
      <c r="J28" s="45"/>
      <c r="K28" s="9"/>
      <c r="L28" s="12"/>
      <c r="M28" s="36"/>
      <c r="N28" s="26">
        <v>1.25</v>
      </c>
    </row>
    <row r="29" spans="1:18">
      <c r="A29" s="301" t="s">
        <v>1027</v>
      </c>
      <c r="B29" s="302">
        <v>12</v>
      </c>
      <c r="C29" s="302">
        <v>15</v>
      </c>
      <c r="D29" s="302">
        <v>18</v>
      </c>
      <c r="E29" s="302">
        <v>21</v>
      </c>
      <c r="F29" s="302">
        <v>24</v>
      </c>
      <c r="G29" s="302">
        <v>27</v>
      </c>
      <c r="H29" s="302">
        <v>30</v>
      </c>
      <c r="I29" s="302">
        <v>33</v>
      </c>
      <c r="J29" s="302">
        <v>36</v>
      </c>
      <c r="K29" s="9"/>
      <c r="L29" s="12"/>
      <c r="M29" s="36"/>
      <c r="N29" s="26"/>
    </row>
    <row r="30" spans="1:18">
      <c r="A30" s="15" t="s">
        <v>90</v>
      </c>
      <c r="B30" s="8">
        <v>18</v>
      </c>
      <c r="C30" s="8">
        <v>21</v>
      </c>
      <c r="D30" s="8">
        <v>24</v>
      </c>
      <c r="E30" s="8">
        <v>27</v>
      </c>
      <c r="F30" s="8">
        <v>30</v>
      </c>
      <c r="G30" s="8">
        <v>33</v>
      </c>
      <c r="H30" s="8">
        <v>36</v>
      </c>
      <c r="I30" s="8">
        <v>39</v>
      </c>
      <c r="J30" s="8">
        <v>42</v>
      </c>
      <c r="K30" s="9">
        <v>28</v>
      </c>
      <c r="L30" s="12">
        <v>32</v>
      </c>
      <c r="M30" s="36">
        <v>48</v>
      </c>
      <c r="N30" s="26">
        <v>1.5</v>
      </c>
      <c r="P30" s="55"/>
      <c r="Q30" s="56"/>
      <c r="R30" s="56"/>
    </row>
    <row r="31" spans="1:18">
      <c r="A31" s="301" t="s">
        <v>1028</v>
      </c>
      <c r="B31" s="302">
        <f t="shared" ref="B31:J31" si="6">SUM(B30+B32)/2</f>
        <v>22.5</v>
      </c>
      <c r="C31" s="302">
        <f t="shared" si="6"/>
        <v>25.5</v>
      </c>
      <c r="D31" s="302">
        <f t="shared" si="6"/>
        <v>28.5</v>
      </c>
      <c r="E31" s="302">
        <f t="shared" si="6"/>
        <v>31.5</v>
      </c>
      <c r="F31" s="302">
        <f t="shared" si="6"/>
        <v>34.5</v>
      </c>
      <c r="G31" s="302">
        <f t="shared" si="6"/>
        <v>37.5</v>
      </c>
      <c r="H31" s="302">
        <f t="shared" si="6"/>
        <v>40.5</v>
      </c>
      <c r="I31" s="302">
        <f t="shared" si="6"/>
        <v>43.5</v>
      </c>
      <c r="J31" s="302">
        <f t="shared" si="6"/>
        <v>46.5</v>
      </c>
      <c r="K31" s="9"/>
      <c r="L31" s="12"/>
      <c r="M31" s="36"/>
      <c r="N31" s="26"/>
      <c r="P31" s="55"/>
      <c r="Q31" s="56"/>
      <c r="R31" s="56"/>
    </row>
    <row r="32" spans="1:18">
      <c r="A32" s="15" t="s">
        <v>91</v>
      </c>
      <c r="B32" s="8">
        <v>27</v>
      </c>
      <c r="C32" s="8">
        <v>30</v>
      </c>
      <c r="D32" s="8">
        <v>33</v>
      </c>
      <c r="E32" s="8">
        <v>36</v>
      </c>
      <c r="F32" s="8">
        <v>39</v>
      </c>
      <c r="G32" s="8">
        <v>42</v>
      </c>
      <c r="H32" s="8">
        <v>45</v>
      </c>
      <c r="I32" s="8">
        <v>48</v>
      </c>
      <c r="J32" s="8">
        <v>51</v>
      </c>
      <c r="K32" s="9">
        <v>32</v>
      </c>
      <c r="L32" s="12">
        <v>45</v>
      </c>
      <c r="M32" s="36">
        <v>58</v>
      </c>
      <c r="N32" s="26">
        <v>1.65</v>
      </c>
      <c r="P32" s="55"/>
      <c r="Q32" s="56"/>
      <c r="R32" s="56"/>
    </row>
    <row r="33" spans="1:18">
      <c r="A33" s="301" t="s">
        <v>1029</v>
      </c>
      <c r="B33" s="302">
        <f t="shared" ref="B33:J33" si="7">SUM(B32+B34)/2</f>
        <v>28.5</v>
      </c>
      <c r="C33" s="302">
        <f t="shared" si="7"/>
        <v>31.5</v>
      </c>
      <c r="D33" s="302">
        <f t="shared" si="7"/>
        <v>34.5</v>
      </c>
      <c r="E33" s="302">
        <f t="shared" si="7"/>
        <v>37.5</v>
      </c>
      <c r="F33" s="302">
        <f t="shared" si="7"/>
        <v>40.5</v>
      </c>
      <c r="G33" s="302">
        <f t="shared" si="7"/>
        <v>43.5</v>
      </c>
      <c r="H33" s="302">
        <f t="shared" si="7"/>
        <v>46.5</v>
      </c>
      <c r="I33" s="302">
        <f t="shared" si="7"/>
        <v>49.5</v>
      </c>
      <c r="J33" s="302">
        <f t="shared" si="7"/>
        <v>52.5</v>
      </c>
      <c r="K33" s="9"/>
      <c r="L33" s="12"/>
      <c r="M33" s="36"/>
      <c r="N33" s="26"/>
      <c r="P33" s="55"/>
      <c r="Q33" s="56"/>
      <c r="R33" s="56"/>
    </row>
    <row r="34" spans="1:18">
      <c r="A34" s="15" t="s">
        <v>92</v>
      </c>
      <c r="B34" s="8">
        <v>30</v>
      </c>
      <c r="C34" s="8">
        <v>33</v>
      </c>
      <c r="D34" s="8">
        <v>36</v>
      </c>
      <c r="E34" s="8">
        <v>39</v>
      </c>
      <c r="F34" s="8">
        <v>42</v>
      </c>
      <c r="G34" s="8">
        <v>45</v>
      </c>
      <c r="H34" s="8">
        <v>48</v>
      </c>
      <c r="I34" s="8">
        <v>51</v>
      </c>
      <c r="J34" s="8">
        <v>54</v>
      </c>
      <c r="K34" s="9">
        <v>29</v>
      </c>
      <c r="L34" s="12">
        <v>44</v>
      </c>
      <c r="M34" s="36">
        <v>63</v>
      </c>
      <c r="N34" s="26">
        <v>1.7</v>
      </c>
      <c r="P34" s="55"/>
      <c r="Q34" s="56"/>
      <c r="R34" s="56"/>
    </row>
    <row r="35" spans="1:18" ht="15" thickBot="1">
      <c r="A35" s="16" t="s">
        <v>93</v>
      </c>
      <c r="B35" s="24">
        <v>39</v>
      </c>
      <c r="C35" s="24">
        <v>42</v>
      </c>
      <c r="D35" s="24">
        <v>45</v>
      </c>
      <c r="E35" s="24">
        <v>48</v>
      </c>
      <c r="F35" s="24">
        <v>51</v>
      </c>
      <c r="G35" s="24">
        <v>54</v>
      </c>
      <c r="H35" s="24">
        <v>57</v>
      </c>
      <c r="I35" s="24">
        <v>60</v>
      </c>
      <c r="J35" s="24">
        <v>62</v>
      </c>
      <c r="K35" s="37">
        <v>44</v>
      </c>
      <c r="L35" s="30">
        <v>57</v>
      </c>
      <c r="M35" s="40">
        <v>69</v>
      </c>
      <c r="N35" s="26">
        <v>1.73</v>
      </c>
      <c r="P35" s="55"/>
      <c r="Q35" s="56"/>
      <c r="R35" s="56"/>
    </row>
    <row r="36" spans="1:18" ht="15" thickBot="1"/>
    <row r="37" spans="1:18">
      <c r="A37" s="113" t="s">
        <v>576</v>
      </c>
      <c r="B37" s="59" t="s">
        <v>26</v>
      </c>
      <c r="C37" s="114" t="s">
        <v>27</v>
      </c>
      <c r="D37" s="115" t="s">
        <v>28</v>
      </c>
      <c r="E37" s="116" t="s">
        <v>29</v>
      </c>
      <c r="F37" s="117" t="s">
        <v>30</v>
      </c>
      <c r="G37" s="93" t="s">
        <v>31</v>
      </c>
      <c r="H37" s="118" t="s">
        <v>32</v>
      </c>
      <c r="I37" s="119" t="s">
        <v>33</v>
      </c>
      <c r="J37" s="120" t="s">
        <v>34</v>
      </c>
      <c r="K37" s="59" t="s">
        <v>1</v>
      </c>
      <c r="L37" s="59" t="s">
        <v>25</v>
      </c>
      <c r="M37" s="92" t="s">
        <v>2</v>
      </c>
    </row>
    <row r="38" spans="1:18">
      <c r="A38" s="15" t="s">
        <v>554</v>
      </c>
      <c r="B38" s="8">
        <v>8</v>
      </c>
      <c r="C38" s="8">
        <v>10</v>
      </c>
      <c r="D38" s="8">
        <v>12</v>
      </c>
      <c r="E38" s="8">
        <v>14</v>
      </c>
      <c r="F38" s="8">
        <v>16</v>
      </c>
      <c r="G38" s="8">
        <v>18</v>
      </c>
      <c r="H38" s="8">
        <v>20</v>
      </c>
      <c r="I38" s="8">
        <v>22</v>
      </c>
      <c r="J38" s="232">
        <v>24</v>
      </c>
      <c r="K38" s="11"/>
      <c r="L38" s="11"/>
      <c r="M38" s="32"/>
      <c r="P38" s="55"/>
      <c r="Q38" s="56"/>
      <c r="R38" s="56"/>
    </row>
    <row r="39" spans="1:18" ht="15" thickBot="1">
      <c r="A39" s="15" t="s">
        <v>555</v>
      </c>
      <c r="B39" s="24">
        <v>14</v>
      </c>
      <c r="C39" s="24">
        <v>16</v>
      </c>
      <c r="D39" s="24">
        <v>18</v>
      </c>
      <c r="E39" s="24">
        <v>20</v>
      </c>
      <c r="F39" s="24">
        <v>22</v>
      </c>
      <c r="G39" s="24">
        <v>24</v>
      </c>
      <c r="H39" s="24">
        <v>26</v>
      </c>
      <c r="I39" s="24">
        <v>28</v>
      </c>
      <c r="J39" s="233">
        <v>30</v>
      </c>
      <c r="K39" s="11"/>
      <c r="L39" s="11"/>
      <c r="M39" s="32"/>
      <c r="P39" s="55"/>
      <c r="Q39" s="56"/>
      <c r="R39" s="56"/>
    </row>
    <row r="40" spans="1:18" ht="15" thickBot="1">
      <c r="P40" s="55"/>
      <c r="Q40" s="56"/>
      <c r="R40" s="56"/>
    </row>
    <row r="41" spans="1:18">
      <c r="A41" s="113" t="s">
        <v>80</v>
      </c>
      <c r="B41" s="59" t="s">
        <v>26</v>
      </c>
      <c r="C41" s="114" t="s">
        <v>27</v>
      </c>
      <c r="D41" s="115" t="s">
        <v>28</v>
      </c>
      <c r="E41" s="116" t="s">
        <v>29</v>
      </c>
      <c r="F41" s="117" t="s">
        <v>30</v>
      </c>
      <c r="G41" s="93" t="s">
        <v>31</v>
      </c>
      <c r="H41" s="118" t="s">
        <v>32</v>
      </c>
      <c r="I41" s="119" t="s">
        <v>33</v>
      </c>
      <c r="J41" s="120" t="s">
        <v>34</v>
      </c>
      <c r="K41" s="59" t="s">
        <v>1</v>
      </c>
      <c r="L41" s="59" t="s">
        <v>25</v>
      </c>
      <c r="M41" s="92" t="s">
        <v>2</v>
      </c>
    </row>
    <row r="42" spans="1:18">
      <c r="A42" s="15" t="s">
        <v>99</v>
      </c>
      <c r="B42" s="8">
        <v>12</v>
      </c>
      <c r="C42" s="8">
        <v>14</v>
      </c>
      <c r="D42" s="8">
        <v>17</v>
      </c>
      <c r="E42" s="8">
        <v>20</v>
      </c>
      <c r="F42" s="8">
        <v>23</v>
      </c>
      <c r="G42" s="8">
        <v>26</v>
      </c>
      <c r="H42" s="8">
        <v>29</v>
      </c>
      <c r="I42" s="8">
        <v>32</v>
      </c>
      <c r="J42" s="8">
        <v>35</v>
      </c>
      <c r="K42" s="11"/>
      <c r="L42" s="11"/>
      <c r="M42" s="32"/>
      <c r="P42" s="55"/>
      <c r="Q42" s="56"/>
      <c r="R42" s="56"/>
    </row>
    <row r="43" spans="1:18">
      <c r="A43" s="301" t="s">
        <v>1033</v>
      </c>
      <c r="B43" s="302">
        <f t="shared" ref="B43:J43" si="8">SUM(B42+B44)/2</f>
        <v>16</v>
      </c>
      <c r="C43" s="302">
        <f t="shared" si="8"/>
        <v>18.5</v>
      </c>
      <c r="D43" s="302">
        <f t="shared" si="8"/>
        <v>21.5</v>
      </c>
      <c r="E43" s="302">
        <f t="shared" si="8"/>
        <v>24.5</v>
      </c>
      <c r="F43" s="302">
        <f t="shared" si="8"/>
        <v>27.5</v>
      </c>
      <c r="G43" s="302">
        <f t="shared" si="8"/>
        <v>30.5</v>
      </c>
      <c r="H43" s="302">
        <f t="shared" si="8"/>
        <v>33.5</v>
      </c>
      <c r="I43" s="302">
        <f t="shared" si="8"/>
        <v>36.5</v>
      </c>
      <c r="J43" s="302">
        <f t="shared" si="8"/>
        <v>39.5</v>
      </c>
      <c r="K43" s="11"/>
      <c r="L43" s="11"/>
      <c r="M43" s="32"/>
      <c r="P43" s="55"/>
      <c r="Q43" s="56"/>
      <c r="R43" s="56"/>
    </row>
    <row r="44" spans="1:18">
      <c r="A44" s="15" t="s">
        <v>109</v>
      </c>
      <c r="B44" s="8">
        <v>20</v>
      </c>
      <c r="C44" s="8">
        <v>23</v>
      </c>
      <c r="D44" s="8">
        <v>26</v>
      </c>
      <c r="E44" s="8">
        <v>29</v>
      </c>
      <c r="F44" s="8">
        <v>32</v>
      </c>
      <c r="G44" s="8">
        <v>35</v>
      </c>
      <c r="H44" s="8">
        <v>38</v>
      </c>
      <c r="I44" s="8">
        <v>41</v>
      </c>
      <c r="J44" s="8">
        <v>44</v>
      </c>
      <c r="K44" s="9">
        <v>38</v>
      </c>
      <c r="L44" s="12">
        <v>41</v>
      </c>
      <c r="M44" s="36">
        <v>50</v>
      </c>
      <c r="P44" s="55"/>
      <c r="Q44" s="56"/>
      <c r="R44" s="56"/>
    </row>
    <row r="45" spans="1:18">
      <c r="A45" s="301" t="s">
        <v>1034</v>
      </c>
      <c r="B45" s="302">
        <f t="shared" ref="B45:J45" si="9">SUM(B44+B46)/2</f>
        <v>23</v>
      </c>
      <c r="C45" s="302">
        <f t="shared" si="9"/>
        <v>26</v>
      </c>
      <c r="D45" s="302">
        <f t="shared" si="9"/>
        <v>29</v>
      </c>
      <c r="E45" s="302">
        <f t="shared" si="9"/>
        <v>32</v>
      </c>
      <c r="F45" s="302">
        <f t="shared" si="9"/>
        <v>35</v>
      </c>
      <c r="G45" s="302">
        <f t="shared" si="9"/>
        <v>38</v>
      </c>
      <c r="H45" s="302">
        <f t="shared" si="9"/>
        <v>41</v>
      </c>
      <c r="I45" s="302">
        <f t="shared" si="9"/>
        <v>44</v>
      </c>
      <c r="J45" s="302">
        <f t="shared" si="9"/>
        <v>47</v>
      </c>
      <c r="K45" s="9"/>
      <c r="L45" s="12"/>
      <c r="M45" s="36"/>
      <c r="P45" s="55"/>
      <c r="Q45" s="56"/>
      <c r="R45" s="56"/>
    </row>
    <row r="46" spans="1:18">
      <c r="A46" s="15" t="s">
        <v>100</v>
      </c>
      <c r="B46" s="8">
        <v>26</v>
      </c>
      <c r="C46" s="8">
        <v>29</v>
      </c>
      <c r="D46" s="8">
        <v>32</v>
      </c>
      <c r="E46" s="8">
        <v>35</v>
      </c>
      <c r="F46" s="8">
        <v>38</v>
      </c>
      <c r="G46" s="8">
        <v>41</v>
      </c>
      <c r="H46" s="8">
        <v>44</v>
      </c>
      <c r="I46" s="8">
        <v>47</v>
      </c>
      <c r="J46" s="8">
        <v>50</v>
      </c>
      <c r="K46" s="9">
        <v>44</v>
      </c>
      <c r="L46" s="12">
        <v>50</v>
      </c>
      <c r="M46" s="36">
        <v>59</v>
      </c>
      <c r="P46" s="55"/>
      <c r="Q46" s="56"/>
      <c r="R46" s="56"/>
    </row>
    <row r="47" spans="1:18">
      <c r="A47" s="301" t="s">
        <v>1035</v>
      </c>
      <c r="B47" s="302">
        <f t="shared" ref="B47:J47" si="10">SUM(B46+B48)/2</f>
        <v>29</v>
      </c>
      <c r="C47" s="302">
        <f t="shared" si="10"/>
        <v>32</v>
      </c>
      <c r="D47" s="302">
        <f t="shared" si="10"/>
        <v>35</v>
      </c>
      <c r="E47" s="302">
        <f t="shared" si="10"/>
        <v>38</v>
      </c>
      <c r="F47" s="302">
        <f t="shared" si="10"/>
        <v>41</v>
      </c>
      <c r="G47" s="302">
        <f t="shared" si="10"/>
        <v>44</v>
      </c>
      <c r="H47" s="302">
        <f t="shared" si="10"/>
        <v>47</v>
      </c>
      <c r="I47" s="302">
        <f t="shared" si="10"/>
        <v>50</v>
      </c>
      <c r="J47" s="302">
        <f t="shared" si="10"/>
        <v>53</v>
      </c>
      <c r="K47" s="9"/>
      <c r="L47" s="12"/>
      <c r="M47" s="36"/>
      <c r="P47" s="55"/>
      <c r="Q47" s="56"/>
      <c r="R47" s="56"/>
    </row>
    <row r="48" spans="1:18">
      <c r="A48" s="15" t="s">
        <v>110</v>
      </c>
      <c r="B48" s="8">
        <v>32</v>
      </c>
      <c r="C48" s="8">
        <v>35</v>
      </c>
      <c r="D48" s="8">
        <v>38</v>
      </c>
      <c r="E48" s="8">
        <v>41</v>
      </c>
      <c r="F48" s="8">
        <v>44</v>
      </c>
      <c r="G48" s="8">
        <v>47</v>
      </c>
      <c r="H48" s="8">
        <v>50</v>
      </c>
      <c r="I48" s="8">
        <v>53</v>
      </c>
      <c r="J48" s="8">
        <v>56</v>
      </c>
      <c r="K48" s="9">
        <v>43</v>
      </c>
      <c r="L48" s="12">
        <v>53</v>
      </c>
      <c r="M48" s="36">
        <v>60</v>
      </c>
      <c r="P48" s="55"/>
      <c r="Q48" s="56"/>
      <c r="R48" s="56"/>
    </row>
    <row r="49" spans="1:18" ht="15" thickBot="1">
      <c r="A49" s="16" t="s">
        <v>101</v>
      </c>
      <c r="B49" s="24">
        <v>44</v>
      </c>
      <c r="C49" s="24">
        <v>47</v>
      </c>
      <c r="D49" s="24">
        <v>50</v>
      </c>
      <c r="E49" s="24">
        <v>53</v>
      </c>
      <c r="F49" s="24">
        <v>56</v>
      </c>
      <c r="G49" s="24">
        <v>59</v>
      </c>
      <c r="H49" s="24">
        <v>62</v>
      </c>
      <c r="I49" s="24">
        <v>65</v>
      </c>
      <c r="J49" s="24">
        <v>67</v>
      </c>
      <c r="K49" s="37">
        <v>53</v>
      </c>
      <c r="L49" s="30">
        <v>62.5</v>
      </c>
      <c r="M49" s="40">
        <v>70</v>
      </c>
    </row>
    <row r="50" spans="1:18">
      <c r="K50" s="48"/>
      <c r="L50" s="49"/>
      <c r="M50" s="48"/>
    </row>
    <row r="51" spans="1:18" ht="15" thickBot="1"/>
    <row r="52" spans="1:18">
      <c r="A52" s="113" t="s">
        <v>572</v>
      </c>
      <c r="B52" s="59" t="s">
        <v>26</v>
      </c>
      <c r="C52" s="114" t="s">
        <v>27</v>
      </c>
      <c r="D52" s="115" t="s">
        <v>28</v>
      </c>
      <c r="E52" s="116" t="s">
        <v>29</v>
      </c>
      <c r="F52" s="117" t="s">
        <v>30</v>
      </c>
      <c r="G52" s="93" t="s">
        <v>31</v>
      </c>
      <c r="H52" s="118" t="s">
        <v>32</v>
      </c>
      <c r="I52" s="119" t="s">
        <v>33</v>
      </c>
      <c r="J52" s="120" t="s">
        <v>34</v>
      </c>
      <c r="K52" s="59" t="s">
        <v>1</v>
      </c>
      <c r="L52" s="59" t="s">
        <v>25</v>
      </c>
      <c r="M52" s="92" t="s">
        <v>2</v>
      </c>
    </row>
    <row r="53" spans="1:18" ht="15" thickBot="1">
      <c r="A53" s="15" t="s">
        <v>573</v>
      </c>
      <c r="B53" s="24">
        <v>6</v>
      </c>
      <c r="C53" s="24">
        <v>6.5</v>
      </c>
      <c r="D53" s="24">
        <v>7</v>
      </c>
      <c r="E53" s="24">
        <v>7.5</v>
      </c>
      <c r="F53" s="24">
        <v>8</v>
      </c>
      <c r="G53" s="24">
        <v>8.5</v>
      </c>
      <c r="H53" s="24">
        <v>9</v>
      </c>
      <c r="I53" s="24">
        <v>9.5</v>
      </c>
      <c r="J53" s="233">
        <v>10</v>
      </c>
      <c r="K53" s="11"/>
      <c r="L53" s="11"/>
      <c r="M53" s="32"/>
      <c r="P53" s="55"/>
      <c r="Q53" s="56"/>
      <c r="R53" s="56"/>
    </row>
    <row r="54" spans="1:18" ht="15" thickBot="1">
      <c r="A54" s="16" t="s">
        <v>574</v>
      </c>
      <c r="B54" s="24">
        <v>6</v>
      </c>
      <c r="C54" s="24">
        <v>7</v>
      </c>
      <c r="D54" s="24">
        <v>7.5</v>
      </c>
      <c r="E54" s="24">
        <v>8</v>
      </c>
      <c r="F54" s="24">
        <v>8.5</v>
      </c>
      <c r="G54" s="24">
        <v>9</v>
      </c>
      <c r="H54" s="24">
        <v>9.5</v>
      </c>
      <c r="I54" s="24">
        <v>10</v>
      </c>
      <c r="J54" s="233">
        <v>11</v>
      </c>
      <c r="K54" s="11"/>
      <c r="L54" s="11"/>
      <c r="M54" s="32"/>
      <c r="P54" s="55"/>
      <c r="Q54" s="56"/>
      <c r="R54" s="56"/>
    </row>
    <row r="55" spans="1:18" ht="15" thickBot="1"/>
    <row r="56" spans="1:18">
      <c r="A56" s="113" t="s">
        <v>82</v>
      </c>
      <c r="B56" s="59" t="s">
        <v>26</v>
      </c>
      <c r="C56" s="114" t="s">
        <v>27</v>
      </c>
      <c r="D56" s="115" t="s">
        <v>28</v>
      </c>
      <c r="E56" s="116" t="s">
        <v>29</v>
      </c>
      <c r="F56" s="117" t="s">
        <v>30</v>
      </c>
      <c r="G56" s="93" t="s">
        <v>31</v>
      </c>
      <c r="H56" s="118" t="s">
        <v>32</v>
      </c>
      <c r="I56" s="119" t="s">
        <v>33</v>
      </c>
      <c r="J56" s="120" t="s">
        <v>34</v>
      </c>
      <c r="K56" s="59" t="s">
        <v>1</v>
      </c>
      <c r="L56" s="59" t="s">
        <v>25</v>
      </c>
      <c r="M56" s="92" t="s">
        <v>2</v>
      </c>
      <c r="N56" s="1" t="s">
        <v>9</v>
      </c>
    </row>
    <row r="57" spans="1:18">
      <c r="A57" s="15" t="s">
        <v>575</v>
      </c>
      <c r="B57" s="8">
        <v>4.2</v>
      </c>
      <c r="C57" s="8">
        <v>4.5999999999999996</v>
      </c>
      <c r="D57" s="8">
        <v>5</v>
      </c>
      <c r="E57" s="8">
        <v>5.5</v>
      </c>
      <c r="F57" s="8">
        <v>6</v>
      </c>
      <c r="G57" s="8">
        <v>6.5</v>
      </c>
      <c r="H57" s="8">
        <v>7</v>
      </c>
      <c r="I57" s="8">
        <v>7.6</v>
      </c>
      <c r="J57" s="232">
        <v>8.1999999999999993</v>
      </c>
      <c r="K57" s="11"/>
      <c r="L57" s="11"/>
      <c r="M57" s="32"/>
      <c r="N57" s="1"/>
    </row>
    <row r="58" spans="1:18">
      <c r="A58" s="15" t="s">
        <v>111</v>
      </c>
      <c r="B58" s="8">
        <v>5</v>
      </c>
      <c r="C58" s="8">
        <v>5.5</v>
      </c>
      <c r="D58" s="8">
        <v>6</v>
      </c>
      <c r="E58" s="8">
        <v>6.5</v>
      </c>
      <c r="F58" s="8">
        <v>7</v>
      </c>
      <c r="G58" s="8">
        <v>7.6</v>
      </c>
      <c r="H58" s="8">
        <v>8.1999999999999993</v>
      </c>
      <c r="I58" s="8">
        <v>8.8000000000000007</v>
      </c>
      <c r="J58" s="8">
        <v>9.4</v>
      </c>
      <c r="K58" s="11"/>
      <c r="L58" s="11"/>
      <c r="M58" s="32"/>
      <c r="N58" s="26">
        <v>3.8</v>
      </c>
    </row>
    <row r="59" spans="1:18">
      <c r="A59" s="301" t="s">
        <v>1036</v>
      </c>
      <c r="B59" s="302">
        <f t="shared" ref="B59:J59" si="11">SUM(B58+B60)/2</f>
        <v>5.5</v>
      </c>
      <c r="C59" s="302">
        <f t="shared" si="11"/>
        <v>6</v>
      </c>
      <c r="D59" s="302">
        <f t="shared" si="11"/>
        <v>6.5</v>
      </c>
      <c r="E59" s="302">
        <f t="shared" si="11"/>
        <v>7.05</v>
      </c>
      <c r="F59" s="302">
        <f t="shared" si="11"/>
        <v>7.6</v>
      </c>
      <c r="G59" s="302">
        <f t="shared" si="11"/>
        <v>8.1999999999999993</v>
      </c>
      <c r="H59" s="302">
        <f t="shared" si="11"/>
        <v>8.8000000000000007</v>
      </c>
      <c r="I59" s="302">
        <f t="shared" si="11"/>
        <v>9.4</v>
      </c>
      <c r="J59" s="302">
        <f t="shared" si="11"/>
        <v>10.100000000000001</v>
      </c>
      <c r="K59" s="11"/>
      <c r="L59" s="11"/>
      <c r="M59" s="32"/>
      <c r="N59" s="26"/>
    </row>
    <row r="60" spans="1:18">
      <c r="A60" s="15" t="s">
        <v>112</v>
      </c>
      <c r="B60" s="8">
        <v>6</v>
      </c>
      <c r="C60" s="8">
        <v>6.5</v>
      </c>
      <c r="D60" s="8">
        <v>7</v>
      </c>
      <c r="E60" s="8">
        <v>7.6</v>
      </c>
      <c r="F60" s="8">
        <v>8.1999999999999993</v>
      </c>
      <c r="G60" s="8">
        <v>8.8000000000000007</v>
      </c>
      <c r="H60" s="8">
        <v>9.4</v>
      </c>
      <c r="I60" s="8">
        <v>10</v>
      </c>
      <c r="J60" s="8">
        <v>10.8</v>
      </c>
      <c r="K60" s="9">
        <v>9.8000000000000007</v>
      </c>
      <c r="L60" s="12">
        <v>10.8</v>
      </c>
      <c r="M60" s="36">
        <v>12.2</v>
      </c>
      <c r="N60" s="26">
        <v>4.3</v>
      </c>
      <c r="Q60" s="55"/>
      <c r="R60" s="56"/>
    </row>
    <row r="61" spans="1:18">
      <c r="A61" s="301" t="s">
        <v>1037</v>
      </c>
      <c r="B61" s="302">
        <f t="shared" ref="B61:J61" si="12">SUM(B60+B62)/2</f>
        <v>6.5</v>
      </c>
      <c r="C61" s="302">
        <f t="shared" si="12"/>
        <v>7.05</v>
      </c>
      <c r="D61" s="302">
        <f t="shared" si="12"/>
        <v>7.6</v>
      </c>
      <c r="E61" s="302">
        <f t="shared" si="12"/>
        <v>8.1999999999999993</v>
      </c>
      <c r="F61" s="302">
        <f t="shared" si="12"/>
        <v>8.8000000000000007</v>
      </c>
      <c r="G61" s="302">
        <f t="shared" si="12"/>
        <v>9.4</v>
      </c>
      <c r="H61" s="302">
        <f t="shared" si="12"/>
        <v>10.100000000000001</v>
      </c>
      <c r="I61" s="302">
        <f t="shared" si="12"/>
        <v>10.8</v>
      </c>
      <c r="J61" s="302">
        <f t="shared" si="12"/>
        <v>11.600000000000001</v>
      </c>
      <c r="K61" s="9"/>
      <c r="L61" s="12"/>
      <c r="M61" s="36"/>
      <c r="N61" s="26"/>
      <c r="Q61" s="55"/>
      <c r="R61" s="56"/>
    </row>
    <row r="62" spans="1:18">
      <c r="A62" s="15" t="s">
        <v>114</v>
      </c>
      <c r="B62" s="8">
        <v>7</v>
      </c>
      <c r="C62" s="8">
        <v>7.6</v>
      </c>
      <c r="D62" s="8">
        <v>8.1999999999999993</v>
      </c>
      <c r="E62" s="8">
        <v>8.8000000000000007</v>
      </c>
      <c r="F62" s="8">
        <v>9.4</v>
      </c>
      <c r="G62" s="8">
        <v>10</v>
      </c>
      <c r="H62" s="8">
        <v>10.8</v>
      </c>
      <c r="I62" s="8">
        <v>11.6</v>
      </c>
      <c r="J62" s="8">
        <v>12.4</v>
      </c>
      <c r="K62" s="9">
        <v>10.9</v>
      </c>
      <c r="L62" s="12">
        <v>12.5</v>
      </c>
      <c r="M62" s="36">
        <v>13.8</v>
      </c>
      <c r="N62" s="26">
        <v>4.5999999999999996</v>
      </c>
      <c r="Q62" s="55"/>
      <c r="R62" s="56"/>
    </row>
    <row r="63" spans="1:18">
      <c r="A63" s="301" t="s">
        <v>1038</v>
      </c>
      <c r="B63" s="302">
        <f t="shared" ref="B63:J63" si="13">SUM(B62+B64)/2</f>
        <v>7.3</v>
      </c>
      <c r="C63" s="302">
        <f t="shared" si="13"/>
        <v>7.8999999999999995</v>
      </c>
      <c r="D63" s="302">
        <f t="shared" si="13"/>
        <v>8.5</v>
      </c>
      <c r="E63" s="302">
        <f t="shared" si="13"/>
        <v>9.1000000000000014</v>
      </c>
      <c r="F63" s="302">
        <f t="shared" si="13"/>
        <v>9.6999999999999993</v>
      </c>
      <c r="G63" s="302">
        <f t="shared" si="13"/>
        <v>10.4</v>
      </c>
      <c r="H63" s="302">
        <f t="shared" si="13"/>
        <v>11.2</v>
      </c>
      <c r="I63" s="302">
        <f t="shared" si="13"/>
        <v>12</v>
      </c>
      <c r="J63" s="302">
        <f t="shared" si="13"/>
        <v>12.8</v>
      </c>
      <c r="K63" s="9"/>
      <c r="L63" s="12"/>
      <c r="M63" s="36"/>
      <c r="N63" s="26"/>
      <c r="Q63" s="55"/>
      <c r="R63" s="56"/>
    </row>
    <row r="64" spans="1:18">
      <c r="A64" s="15" t="s">
        <v>120</v>
      </c>
      <c r="B64" s="8">
        <v>7.6</v>
      </c>
      <c r="C64" s="8">
        <v>8.1999999999999993</v>
      </c>
      <c r="D64" s="8">
        <v>8.8000000000000007</v>
      </c>
      <c r="E64" s="8">
        <v>9.4</v>
      </c>
      <c r="F64" s="8">
        <v>10</v>
      </c>
      <c r="G64" s="8">
        <v>10.8</v>
      </c>
      <c r="H64" s="8">
        <v>11.6</v>
      </c>
      <c r="I64" s="8">
        <v>12.4</v>
      </c>
      <c r="J64" s="8">
        <v>13.2</v>
      </c>
      <c r="K64" s="9">
        <v>9.8000000000000007</v>
      </c>
      <c r="L64" s="12">
        <v>11.9</v>
      </c>
      <c r="M64" s="36">
        <v>12.7</v>
      </c>
      <c r="N64" s="26">
        <v>4.6500000000000004</v>
      </c>
      <c r="Q64" s="55"/>
      <c r="R64" s="56"/>
    </row>
    <row r="65" spans="1:18" ht="15" thickBot="1">
      <c r="A65" s="16" t="s">
        <v>113</v>
      </c>
      <c r="B65" s="24">
        <v>8.8000000000000007</v>
      </c>
      <c r="C65" s="24">
        <v>9.6</v>
      </c>
      <c r="D65" s="24">
        <v>10.199999999999999</v>
      </c>
      <c r="E65" s="24">
        <v>11</v>
      </c>
      <c r="F65" s="24">
        <v>11.8</v>
      </c>
      <c r="G65" s="24">
        <v>12.6</v>
      </c>
      <c r="H65" s="24">
        <v>13.2</v>
      </c>
      <c r="I65" s="24">
        <v>14</v>
      </c>
      <c r="J65" s="24">
        <v>14.8</v>
      </c>
      <c r="K65" s="37">
        <v>11.25</v>
      </c>
      <c r="L65" s="30">
        <v>13</v>
      </c>
      <c r="M65" s="40">
        <v>14.5</v>
      </c>
      <c r="N65" s="26">
        <v>4.75</v>
      </c>
      <c r="Q65" s="55"/>
      <c r="R65" s="56"/>
    </row>
    <row r="66" spans="1:18" ht="15" thickBot="1">
      <c r="A66" s="156"/>
      <c r="B66" s="156"/>
      <c r="C66" s="156"/>
      <c r="D66" s="156"/>
      <c r="E66" s="156"/>
      <c r="F66" s="156"/>
      <c r="G66" s="156"/>
      <c r="H66" s="156"/>
      <c r="I66" s="156"/>
      <c r="J66" s="156"/>
      <c r="K66" s="156"/>
      <c r="L66" s="156"/>
      <c r="M66" s="156"/>
    </row>
    <row r="67" spans="1:18">
      <c r="A67" s="113" t="s">
        <v>85</v>
      </c>
      <c r="B67" s="59" t="s">
        <v>26</v>
      </c>
      <c r="C67" s="114" t="s">
        <v>27</v>
      </c>
      <c r="D67" s="115" t="s">
        <v>28</v>
      </c>
      <c r="E67" s="116" t="s">
        <v>29</v>
      </c>
      <c r="F67" s="117" t="s">
        <v>30</v>
      </c>
      <c r="G67" s="93" t="s">
        <v>31</v>
      </c>
      <c r="H67" s="118" t="s">
        <v>32</v>
      </c>
      <c r="I67" s="119" t="s">
        <v>33</v>
      </c>
      <c r="J67" s="120" t="s">
        <v>34</v>
      </c>
      <c r="K67" s="59" t="s">
        <v>1</v>
      </c>
      <c r="L67" s="59" t="s">
        <v>25</v>
      </c>
      <c r="M67" s="92" t="s">
        <v>2</v>
      </c>
      <c r="N67" s="1" t="s">
        <v>9</v>
      </c>
    </row>
    <row r="68" spans="1:18">
      <c r="A68" s="15" t="s">
        <v>115</v>
      </c>
      <c r="B68" s="8">
        <v>10</v>
      </c>
      <c r="C68" s="8">
        <v>12</v>
      </c>
      <c r="D68" s="8">
        <v>14</v>
      </c>
      <c r="E68" s="8">
        <v>16</v>
      </c>
      <c r="F68" s="8">
        <v>18</v>
      </c>
      <c r="G68" s="8">
        <v>20</v>
      </c>
      <c r="H68" s="8">
        <v>22</v>
      </c>
      <c r="I68" s="8">
        <v>24</v>
      </c>
      <c r="J68" s="8">
        <v>26</v>
      </c>
      <c r="K68" s="11"/>
      <c r="L68" s="11"/>
      <c r="M68" s="32"/>
      <c r="N68" s="44"/>
      <c r="P68" s="1"/>
    </row>
    <row r="69" spans="1:18">
      <c r="A69" s="301" t="s">
        <v>1039</v>
      </c>
      <c r="B69" s="302">
        <f t="shared" ref="B69:J69" si="14">SUM(B68+B70)/2</f>
        <v>12</v>
      </c>
      <c r="C69" s="302">
        <f t="shared" si="14"/>
        <v>14</v>
      </c>
      <c r="D69" s="302">
        <f t="shared" si="14"/>
        <v>16</v>
      </c>
      <c r="E69" s="302">
        <f t="shared" si="14"/>
        <v>18</v>
      </c>
      <c r="F69" s="302">
        <f t="shared" si="14"/>
        <v>20</v>
      </c>
      <c r="G69" s="302">
        <f t="shared" si="14"/>
        <v>22</v>
      </c>
      <c r="H69" s="302">
        <f t="shared" si="14"/>
        <v>24</v>
      </c>
      <c r="I69" s="302">
        <f t="shared" si="14"/>
        <v>26.5</v>
      </c>
      <c r="J69" s="302">
        <f t="shared" si="14"/>
        <v>29</v>
      </c>
      <c r="K69" s="11"/>
      <c r="L69" s="11"/>
      <c r="M69" s="32"/>
      <c r="N69" s="44"/>
      <c r="P69" s="1"/>
    </row>
    <row r="70" spans="1:18">
      <c r="A70" s="15" t="s">
        <v>116</v>
      </c>
      <c r="B70" s="8">
        <v>14</v>
      </c>
      <c r="C70" s="8">
        <v>16</v>
      </c>
      <c r="D70" s="8">
        <v>18</v>
      </c>
      <c r="E70" s="8">
        <v>20</v>
      </c>
      <c r="F70" s="8">
        <v>22</v>
      </c>
      <c r="G70" s="8">
        <v>24</v>
      </c>
      <c r="H70" s="8">
        <v>26</v>
      </c>
      <c r="I70" s="8">
        <v>29</v>
      </c>
      <c r="J70" s="8">
        <v>32</v>
      </c>
      <c r="K70" s="9">
        <v>24</v>
      </c>
      <c r="L70" s="12">
        <v>26.5</v>
      </c>
      <c r="M70" s="36">
        <v>33</v>
      </c>
      <c r="N70" s="26">
        <v>8.5</v>
      </c>
      <c r="P70" s="1"/>
    </row>
    <row r="71" spans="1:18">
      <c r="A71" s="301" t="s">
        <v>1040</v>
      </c>
      <c r="B71" s="302">
        <f t="shared" ref="B71:J71" si="15">SUM(B70+B72)/2</f>
        <v>16</v>
      </c>
      <c r="C71" s="302">
        <f t="shared" si="15"/>
        <v>18</v>
      </c>
      <c r="D71" s="302">
        <f t="shared" si="15"/>
        <v>20</v>
      </c>
      <c r="E71" s="302">
        <f t="shared" si="15"/>
        <v>22</v>
      </c>
      <c r="F71" s="302">
        <f t="shared" si="15"/>
        <v>24</v>
      </c>
      <c r="G71" s="302">
        <f t="shared" si="15"/>
        <v>26.5</v>
      </c>
      <c r="H71" s="302">
        <f t="shared" si="15"/>
        <v>29</v>
      </c>
      <c r="I71" s="302">
        <f t="shared" si="15"/>
        <v>32</v>
      </c>
      <c r="J71" s="302">
        <f t="shared" si="15"/>
        <v>35</v>
      </c>
      <c r="K71" s="9"/>
      <c r="L71" s="12"/>
      <c r="M71" s="36"/>
      <c r="N71" s="26"/>
      <c r="P71" s="1"/>
    </row>
    <row r="72" spans="1:18">
      <c r="A72" s="15" t="s">
        <v>117</v>
      </c>
      <c r="B72" s="8">
        <v>18</v>
      </c>
      <c r="C72" s="8">
        <v>20</v>
      </c>
      <c r="D72" s="8">
        <v>22</v>
      </c>
      <c r="E72" s="8">
        <v>24</v>
      </c>
      <c r="F72" s="8">
        <v>26</v>
      </c>
      <c r="G72" s="8">
        <v>29</v>
      </c>
      <c r="H72" s="8">
        <v>32</v>
      </c>
      <c r="I72" s="8">
        <v>35</v>
      </c>
      <c r="J72" s="8">
        <v>38</v>
      </c>
      <c r="K72" s="9">
        <v>27</v>
      </c>
      <c r="L72" s="12">
        <v>33</v>
      </c>
      <c r="M72" s="36">
        <v>38</v>
      </c>
      <c r="N72" s="26">
        <v>9</v>
      </c>
      <c r="P72" s="1"/>
    </row>
    <row r="73" spans="1:18">
      <c r="A73" s="301" t="s">
        <v>1041</v>
      </c>
      <c r="B73" s="302">
        <f t="shared" ref="B73:J73" si="16">SUM(B72+B74)/2</f>
        <v>20</v>
      </c>
      <c r="C73" s="302">
        <f t="shared" si="16"/>
        <v>22</v>
      </c>
      <c r="D73" s="302">
        <f t="shared" si="16"/>
        <v>24</v>
      </c>
      <c r="E73" s="302">
        <f t="shared" si="16"/>
        <v>26.5</v>
      </c>
      <c r="F73" s="302">
        <f t="shared" si="16"/>
        <v>29</v>
      </c>
      <c r="G73" s="302">
        <f t="shared" si="16"/>
        <v>32</v>
      </c>
      <c r="H73" s="302">
        <f t="shared" si="16"/>
        <v>35</v>
      </c>
      <c r="I73" s="302">
        <f t="shared" si="16"/>
        <v>38</v>
      </c>
      <c r="J73" s="302">
        <f t="shared" si="16"/>
        <v>41</v>
      </c>
      <c r="K73" s="9"/>
      <c r="L73" s="12"/>
      <c r="M73" s="36"/>
      <c r="N73" s="26"/>
      <c r="P73" s="1"/>
    </row>
    <row r="74" spans="1:18">
      <c r="A74" s="15" t="s">
        <v>118</v>
      </c>
      <c r="B74" s="8">
        <v>22</v>
      </c>
      <c r="C74" s="8">
        <v>24</v>
      </c>
      <c r="D74" s="8">
        <v>26</v>
      </c>
      <c r="E74" s="8">
        <v>29</v>
      </c>
      <c r="F74" s="8">
        <v>32</v>
      </c>
      <c r="G74" s="8">
        <v>35</v>
      </c>
      <c r="H74" s="8">
        <v>38</v>
      </c>
      <c r="I74" s="8">
        <v>41</v>
      </c>
      <c r="J74" s="8">
        <v>44</v>
      </c>
      <c r="K74" s="9">
        <v>27</v>
      </c>
      <c r="L74" s="12">
        <v>35</v>
      </c>
      <c r="M74" s="36">
        <v>42</v>
      </c>
      <c r="N74" s="26">
        <v>9.25</v>
      </c>
      <c r="P74" s="1"/>
    </row>
    <row r="75" spans="1:18" ht="15" thickBot="1">
      <c r="A75" s="16" t="s">
        <v>119</v>
      </c>
      <c r="B75" s="24">
        <v>29</v>
      </c>
      <c r="C75" s="24">
        <v>32</v>
      </c>
      <c r="D75" s="24">
        <v>35</v>
      </c>
      <c r="E75" s="24">
        <v>38</v>
      </c>
      <c r="F75" s="24">
        <v>41</v>
      </c>
      <c r="G75" s="24">
        <v>44</v>
      </c>
      <c r="H75" s="24">
        <v>47</v>
      </c>
      <c r="I75" s="24">
        <v>50</v>
      </c>
      <c r="J75" s="24">
        <v>52</v>
      </c>
      <c r="K75" s="37">
        <v>35</v>
      </c>
      <c r="L75" s="30">
        <v>42.5</v>
      </c>
      <c r="M75" s="40">
        <v>49</v>
      </c>
      <c r="N75" s="26">
        <v>9.5</v>
      </c>
      <c r="P75" s="23"/>
      <c r="Q75" s="23"/>
      <c r="R75" s="23"/>
    </row>
    <row r="76" spans="1:18" ht="15" thickBot="1"/>
    <row r="77" spans="1:18">
      <c r="A77" s="113" t="s">
        <v>84</v>
      </c>
      <c r="B77" s="59" t="s">
        <v>26</v>
      </c>
      <c r="C77" s="114" t="s">
        <v>27</v>
      </c>
      <c r="D77" s="115" t="s">
        <v>28</v>
      </c>
      <c r="E77" s="116" t="s">
        <v>29</v>
      </c>
      <c r="F77" s="117" t="s">
        <v>30</v>
      </c>
      <c r="G77" s="93" t="s">
        <v>31</v>
      </c>
      <c r="H77" s="118" t="s">
        <v>32</v>
      </c>
      <c r="I77" s="119" t="s">
        <v>33</v>
      </c>
      <c r="J77" s="120" t="s">
        <v>34</v>
      </c>
      <c r="K77" s="59" t="s">
        <v>1</v>
      </c>
      <c r="L77" s="59" t="s">
        <v>25</v>
      </c>
      <c r="M77" s="92" t="s">
        <v>2</v>
      </c>
      <c r="N77" s="44">
        <v>1.2</v>
      </c>
    </row>
    <row r="78" spans="1:18">
      <c r="A78" s="15" t="s">
        <v>111</v>
      </c>
      <c r="B78" s="45"/>
      <c r="C78" s="45"/>
      <c r="D78" s="45"/>
      <c r="E78" s="45"/>
      <c r="F78" s="10"/>
      <c r="G78" s="10"/>
      <c r="H78" s="10"/>
      <c r="I78" s="45"/>
      <c r="J78" s="45"/>
      <c r="K78" s="11"/>
      <c r="L78" s="11"/>
      <c r="M78" s="32"/>
      <c r="N78" s="27"/>
    </row>
    <row r="79" spans="1:18">
      <c r="A79" s="301" t="s">
        <v>1042</v>
      </c>
      <c r="B79" s="302">
        <v>12</v>
      </c>
      <c r="C79" s="302">
        <v>15</v>
      </c>
      <c r="D79" s="302">
        <v>18</v>
      </c>
      <c r="E79" s="302">
        <v>21</v>
      </c>
      <c r="F79" s="302">
        <v>24</v>
      </c>
      <c r="G79" s="302">
        <v>27</v>
      </c>
      <c r="H79" s="302">
        <v>30</v>
      </c>
      <c r="I79" s="302">
        <v>33</v>
      </c>
      <c r="J79" s="302">
        <v>36</v>
      </c>
      <c r="K79" s="11"/>
      <c r="L79" s="11"/>
      <c r="M79" s="32"/>
      <c r="N79" s="27"/>
    </row>
    <row r="80" spans="1:18">
      <c r="A80" s="15" t="s">
        <v>112</v>
      </c>
      <c r="B80" s="8">
        <v>15</v>
      </c>
      <c r="C80" s="8">
        <v>18</v>
      </c>
      <c r="D80" s="8">
        <v>21</v>
      </c>
      <c r="E80" s="8">
        <v>24</v>
      </c>
      <c r="F80" s="8">
        <v>27</v>
      </c>
      <c r="G80" s="8">
        <v>30</v>
      </c>
      <c r="H80" s="8">
        <v>33</v>
      </c>
      <c r="I80" s="8">
        <v>36</v>
      </c>
      <c r="J80" s="8">
        <v>39</v>
      </c>
      <c r="K80" s="9">
        <v>27</v>
      </c>
      <c r="L80" s="12">
        <v>33</v>
      </c>
      <c r="M80" s="36">
        <v>44</v>
      </c>
      <c r="N80" s="27"/>
    </row>
    <row r="81" spans="1:18">
      <c r="A81" s="301" t="s">
        <v>1037</v>
      </c>
      <c r="B81" s="302">
        <f t="shared" ref="B81:J81" si="17">SUM(B80+B82)/2</f>
        <v>18</v>
      </c>
      <c r="C81" s="302">
        <f t="shared" si="17"/>
        <v>21</v>
      </c>
      <c r="D81" s="302">
        <f t="shared" si="17"/>
        <v>24</v>
      </c>
      <c r="E81" s="302">
        <f t="shared" si="17"/>
        <v>27</v>
      </c>
      <c r="F81" s="302">
        <f t="shared" si="17"/>
        <v>30</v>
      </c>
      <c r="G81" s="302">
        <f t="shared" si="17"/>
        <v>33</v>
      </c>
      <c r="H81" s="302">
        <f t="shared" si="17"/>
        <v>36</v>
      </c>
      <c r="I81" s="302">
        <f t="shared" si="17"/>
        <v>39</v>
      </c>
      <c r="J81" s="302">
        <f t="shared" si="17"/>
        <v>42</v>
      </c>
      <c r="K81" s="9"/>
      <c r="L81" s="12"/>
      <c r="M81" s="36"/>
      <c r="N81" s="27"/>
    </row>
    <row r="82" spans="1:18">
      <c r="A82" s="15" t="s">
        <v>114</v>
      </c>
      <c r="B82" s="8">
        <v>21</v>
      </c>
      <c r="C82" s="8">
        <v>24</v>
      </c>
      <c r="D82" s="8">
        <v>27</v>
      </c>
      <c r="E82" s="8">
        <v>30</v>
      </c>
      <c r="F82" s="8">
        <v>33</v>
      </c>
      <c r="G82" s="8">
        <v>36</v>
      </c>
      <c r="H82" s="8">
        <v>39</v>
      </c>
      <c r="I82" s="8">
        <v>42</v>
      </c>
      <c r="J82" s="8">
        <v>45</v>
      </c>
      <c r="K82" s="9">
        <v>36</v>
      </c>
      <c r="L82" s="12">
        <v>43</v>
      </c>
      <c r="M82" s="36">
        <v>56</v>
      </c>
      <c r="N82" s="27"/>
    </row>
    <row r="83" spans="1:18">
      <c r="A83" s="301" t="s">
        <v>1038</v>
      </c>
      <c r="B83" s="302">
        <f t="shared" ref="B83:J83" si="18">SUM(B82+B84)/2</f>
        <v>22.5</v>
      </c>
      <c r="C83" s="302">
        <f t="shared" si="18"/>
        <v>25.5</v>
      </c>
      <c r="D83" s="302">
        <f t="shared" si="18"/>
        <v>28.5</v>
      </c>
      <c r="E83" s="302">
        <f t="shared" si="18"/>
        <v>31.5</v>
      </c>
      <c r="F83" s="302">
        <f t="shared" si="18"/>
        <v>34.5</v>
      </c>
      <c r="G83" s="302">
        <f t="shared" si="18"/>
        <v>37.5</v>
      </c>
      <c r="H83" s="302">
        <f t="shared" si="18"/>
        <v>40.5</v>
      </c>
      <c r="I83" s="302">
        <f t="shared" si="18"/>
        <v>43.5</v>
      </c>
      <c r="J83" s="302">
        <f t="shared" si="18"/>
        <v>46.5</v>
      </c>
      <c r="K83" s="9"/>
      <c r="L83" s="12"/>
      <c r="M83" s="36"/>
      <c r="N83" s="27"/>
    </row>
    <row r="84" spans="1:18">
      <c r="A84" s="15" t="s">
        <v>120</v>
      </c>
      <c r="B84" s="8">
        <v>24</v>
      </c>
      <c r="C84" s="8">
        <v>27</v>
      </c>
      <c r="D84" s="8">
        <v>30</v>
      </c>
      <c r="E84" s="8">
        <v>33</v>
      </c>
      <c r="F84" s="8">
        <v>36</v>
      </c>
      <c r="G84" s="8">
        <v>39</v>
      </c>
      <c r="H84" s="8">
        <v>42</v>
      </c>
      <c r="I84" s="8">
        <v>45</v>
      </c>
      <c r="J84" s="8">
        <v>48</v>
      </c>
      <c r="K84" s="9">
        <v>31</v>
      </c>
      <c r="L84" s="12">
        <v>44</v>
      </c>
      <c r="M84" s="36">
        <v>53</v>
      </c>
      <c r="N84" s="26"/>
    </row>
    <row r="85" spans="1:18" ht="15" thickBot="1">
      <c r="A85" s="16" t="s">
        <v>113</v>
      </c>
      <c r="B85" s="24">
        <v>36</v>
      </c>
      <c r="C85" s="24">
        <v>39</v>
      </c>
      <c r="D85" s="24">
        <v>42</v>
      </c>
      <c r="E85" s="24">
        <v>45</v>
      </c>
      <c r="F85" s="24">
        <v>48</v>
      </c>
      <c r="G85" s="24">
        <v>51</v>
      </c>
      <c r="H85" s="24">
        <v>54</v>
      </c>
      <c r="I85" s="24">
        <v>57</v>
      </c>
      <c r="J85" s="24">
        <v>59</v>
      </c>
      <c r="K85" s="37">
        <v>43</v>
      </c>
      <c r="L85" s="30">
        <v>54</v>
      </c>
      <c r="M85" s="40">
        <v>62</v>
      </c>
      <c r="N85" s="44"/>
    </row>
    <row r="86" spans="1:18" ht="15" thickBot="1"/>
    <row r="87" spans="1:18">
      <c r="A87" s="113" t="s">
        <v>577</v>
      </c>
      <c r="B87" s="59" t="s">
        <v>26</v>
      </c>
      <c r="C87" s="114" t="s">
        <v>27</v>
      </c>
      <c r="D87" s="115" t="s">
        <v>28</v>
      </c>
      <c r="E87" s="116" t="s">
        <v>29</v>
      </c>
      <c r="F87" s="117" t="s">
        <v>30</v>
      </c>
      <c r="G87" s="93" t="s">
        <v>31</v>
      </c>
      <c r="H87" s="118" t="s">
        <v>32</v>
      </c>
      <c r="I87" s="119" t="s">
        <v>33</v>
      </c>
      <c r="J87" s="120" t="s">
        <v>34</v>
      </c>
      <c r="K87" s="59" t="s">
        <v>1</v>
      </c>
      <c r="L87" s="59" t="s">
        <v>25</v>
      </c>
      <c r="M87" s="92" t="s">
        <v>2</v>
      </c>
    </row>
    <row r="88" spans="1:18">
      <c r="A88" s="15" t="s">
        <v>554</v>
      </c>
      <c r="B88" s="8">
        <v>7</v>
      </c>
      <c r="C88" s="8">
        <v>8</v>
      </c>
      <c r="D88" s="8">
        <v>10</v>
      </c>
      <c r="E88" s="8">
        <v>12</v>
      </c>
      <c r="F88" s="8">
        <v>14</v>
      </c>
      <c r="G88" s="8">
        <v>16</v>
      </c>
      <c r="H88" s="8">
        <v>18</v>
      </c>
      <c r="I88" s="8">
        <v>20</v>
      </c>
      <c r="J88" s="232">
        <v>22</v>
      </c>
      <c r="K88" s="11"/>
      <c r="L88" s="11"/>
      <c r="M88" s="32"/>
      <c r="P88" s="55"/>
      <c r="Q88" s="56"/>
      <c r="R88" s="56"/>
    </row>
    <row r="89" spans="1:18" ht="15" thickBot="1">
      <c r="A89" s="15" t="s">
        <v>555</v>
      </c>
      <c r="B89" s="24">
        <v>12</v>
      </c>
      <c r="C89" s="24">
        <v>14</v>
      </c>
      <c r="D89" s="24">
        <v>16</v>
      </c>
      <c r="E89" s="24">
        <v>18</v>
      </c>
      <c r="F89" s="24">
        <v>20</v>
      </c>
      <c r="G89" s="24">
        <v>22</v>
      </c>
      <c r="H89" s="233">
        <v>24</v>
      </c>
      <c r="I89" s="24">
        <v>26</v>
      </c>
      <c r="J89" s="233">
        <v>28</v>
      </c>
      <c r="K89" s="11"/>
      <c r="L89" s="11"/>
      <c r="M89" s="32"/>
      <c r="P89" s="55"/>
      <c r="Q89" s="56"/>
      <c r="R89" s="56"/>
    </row>
    <row r="90" spans="1:18" ht="15" thickBot="1">
      <c r="P90" s="55"/>
      <c r="Q90" s="56"/>
      <c r="R90" s="56"/>
    </row>
    <row r="91" spans="1:18">
      <c r="A91" s="113" t="s">
        <v>83</v>
      </c>
      <c r="B91" s="59" t="s">
        <v>26</v>
      </c>
      <c r="C91" s="114" t="s">
        <v>27</v>
      </c>
      <c r="D91" s="115" t="s">
        <v>28</v>
      </c>
      <c r="E91" s="116" t="s">
        <v>29</v>
      </c>
      <c r="F91" s="117" t="s">
        <v>30</v>
      </c>
      <c r="G91" s="93" t="s">
        <v>31</v>
      </c>
      <c r="H91" s="118" t="s">
        <v>32</v>
      </c>
      <c r="I91" s="119" t="s">
        <v>33</v>
      </c>
      <c r="J91" s="120" t="s">
        <v>34</v>
      </c>
      <c r="K91" s="59" t="s">
        <v>1</v>
      </c>
      <c r="L91" s="59" t="s">
        <v>25</v>
      </c>
      <c r="M91" s="92" t="s">
        <v>2</v>
      </c>
    </row>
    <row r="92" spans="1:18">
      <c r="A92" s="15" t="s">
        <v>99</v>
      </c>
      <c r="B92" s="25">
        <v>9</v>
      </c>
      <c r="C92" s="25">
        <v>11.5</v>
      </c>
      <c r="D92" s="25">
        <v>14</v>
      </c>
      <c r="E92" s="25">
        <v>16.5</v>
      </c>
      <c r="F92" s="25">
        <v>19</v>
      </c>
      <c r="G92" s="25">
        <v>21.5</v>
      </c>
      <c r="H92" s="25">
        <v>24</v>
      </c>
      <c r="I92" s="25">
        <v>26.5</v>
      </c>
      <c r="J92" s="25">
        <v>29</v>
      </c>
      <c r="K92" s="11"/>
      <c r="L92" s="11"/>
      <c r="M92" s="32"/>
    </row>
    <row r="93" spans="1:18">
      <c r="A93" s="301" t="s">
        <v>1043</v>
      </c>
      <c r="B93" s="302">
        <f t="shared" ref="B93:J93" si="19">SUM(B92+B94)/2</f>
        <v>12.75</v>
      </c>
      <c r="C93" s="302">
        <f t="shared" si="19"/>
        <v>15.25</v>
      </c>
      <c r="D93" s="302">
        <f t="shared" si="19"/>
        <v>17.75</v>
      </c>
      <c r="E93" s="302">
        <f t="shared" si="19"/>
        <v>20.25</v>
      </c>
      <c r="F93" s="302">
        <f t="shared" si="19"/>
        <v>22.75</v>
      </c>
      <c r="G93" s="302">
        <f t="shared" si="19"/>
        <v>25.25</v>
      </c>
      <c r="H93" s="302">
        <f t="shared" si="19"/>
        <v>27.75</v>
      </c>
      <c r="I93" s="302">
        <f t="shared" si="19"/>
        <v>30.25</v>
      </c>
      <c r="J93" s="302">
        <f t="shared" si="19"/>
        <v>32.75</v>
      </c>
      <c r="K93" s="11"/>
      <c r="L93" s="11"/>
      <c r="M93" s="32"/>
    </row>
    <row r="94" spans="1:18">
      <c r="A94" s="15" t="s">
        <v>121</v>
      </c>
      <c r="B94" s="25">
        <v>16.5</v>
      </c>
      <c r="C94" s="25">
        <v>19</v>
      </c>
      <c r="D94" s="25">
        <v>21.5</v>
      </c>
      <c r="E94" s="25">
        <v>24</v>
      </c>
      <c r="F94" s="25">
        <v>26.5</v>
      </c>
      <c r="G94" s="25">
        <v>29</v>
      </c>
      <c r="H94" s="25">
        <v>31.5</v>
      </c>
      <c r="I94" s="25">
        <v>34</v>
      </c>
      <c r="J94" s="25">
        <v>36.5</v>
      </c>
      <c r="K94" s="9">
        <v>29</v>
      </c>
      <c r="L94" s="12">
        <v>33</v>
      </c>
      <c r="M94" s="36">
        <v>40</v>
      </c>
      <c r="Q94" s="55"/>
      <c r="R94" s="56"/>
    </row>
    <row r="95" spans="1:18">
      <c r="A95" s="301" t="s">
        <v>1044</v>
      </c>
      <c r="B95" s="302">
        <f t="shared" ref="B95:J95" si="20">SUM(B94+B96)/2</f>
        <v>20.25</v>
      </c>
      <c r="C95" s="302">
        <f t="shared" si="20"/>
        <v>22.75</v>
      </c>
      <c r="D95" s="302">
        <f t="shared" si="20"/>
        <v>25.25</v>
      </c>
      <c r="E95" s="302">
        <f t="shared" si="20"/>
        <v>27.75</v>
      </c>
      <c r="F95" s="302">
        <f t="shared" si="20"/>
        <v>30.25</v>
      </c>
      <c r="G95" s="302">
        <f t="shared" si="20"/>
        <v>32.75</v>
      </c>
      <c r="H95" s="302">
        <f t="shared" si="20"/>
        <v>35.25</v>
      </c>
      <c r="I95" s="302">
        <f t="shared" si="20"/>
        <v>37.75</v>
      </c>
      <c r="J95" s="302">
        <f t="shared" si="20"/>
        <v>40.25</v>
      </c>
      <c r="K95" s="9"/>
      <c r="L95" s="12"/>
      <c r="M95" s="36"/>
      <c r="Q95" s="55"/>
      <c r="R95" s="56"/>
    </row>
    <row r="96" spans="1:18">
      <c r="A96" s="15" t="s">
        <v>122</v>
      </c>
      <c r="B96" s="25">
        <v>24</v>
      </c>
      <c r="C96" s="25">
        <v>26.5</v>
      </c>
      <c r="D96" s="25">
        <v>29</v>
      </c>
      <c r="E96" s="25">
        <v>31.5</v>
      </c>
      <c r="F96" s="25">
        <v>34</v>
      </c>
      <c r="G96" s="25">
        <v>36.5</v>
      </c>
      <c r="H96" s="25">
        <v>39</v>
      </c>
      <c r="I96" s="25">
        <v>41.5</v>
      </c>
      <c r="J96" s="25">
        <v>44</v>
      </c>
      <c r="K96" s="9">
        <v>33</v>
      </c>
      <c r="L96" s="12">
        <v>38</v>
      </c>
      <c r="M96" s="36">
        <v>43</v>
      </c>
      <c r="Q96" s="55"/>
      <c r="R96" s="56"/>
    </row>
    <row r="97" spans="1:18">
      <c r="A97" s="301" t="s">
        <v>1045</v>
      </c>
      <c r="B97" s="302">
        <f t="shared" ref="B97:J97" si="21">SUM(B96+B98)/2</f>
        <v>25.25</v>
      </c>
      <c r="C97" s="302">
        <f t="shared" si="21"/>
        <v>27.75</v>
      </c>
      <c r="D97" s="302">
        <f t="shared" si="21"/>
        <v>30.25</v>
      </c>
      <c r="E97" s="302">
        <f t="shared" si="21"/>
        <v>32.75</v>
      </c>
      <c r="F97" s="302">
        <f t="shared" si="21"/>
        <v>35.25</v>
      </c>
      <c r="G97" s="302">
        <f t="shared" si="21"/>
        <v>37.75</v>
      </c>
      <c r="H97" s="302">
        <f t="shared" si="21"/>
        <v>40.25</v>
      </c>
      <c r="I97" s="302">
        <f t="shared" si="21"/>
        <v>42.75</v>
      </c>
      <c r="J97" s="302">
        <f t="shared" si="21"/>
        <v>45.25</v>
      </c>
      <c r="K97" s="9"/>
      <c r="L97" s="12"/>
      <c r="M97" s="36"/>
      <c r="Q97" s="55"/>
      <c r="R97" s="56"/>
    </row>
    <row r="98" spans="1:18">
      <c r="A98" s="15" t="s">
        <v>123</v>
      </c>
      <c r="B98" s="25">
        <v>26.5</v>
      </c>
      <c r="C98" s="25">
        <v>29</v>
      </c>
      <c r="D98" s="25">
        <v>31.5</v>
      </c>
      <c r="E98" s="25">
        <v>34</v>
      </c>
      <c r="F98" s="25">
        <v>36.5</v>
      </c>
      <c r="G98" s="25">
        <v>39</v>
      </c>
      <c r="H98" s="25">
        <v>41.5</v>
      </c>
      <c r="I98" s="25">
        <v>44</v>
      </c>
      <c r="J98" s="25">
        <v>46.5</v>
      </c>
      <c r="K98" s="9">
        <v>31</v>
      </c>
      <c r="L98" s="12">
        <v>39</v>
      </c>
      <c r="M98" s="36">
        <v>43</v>
      </c>
      <c r="Q98" s="55"/>
      <c r="R98" s="56"/>
    </row>
    <row r="99" spans="1:18" ht="15" thickBot="1">
      <c r="A99" s="16" t="s">
        <v>124</v>
      </c>
      <c r="B99" s="43">
        <v>31.5</v>
      </c>
      <c r="C99" s="43">
        <v>34</v>
      </c>
      <c r="D99" s="43">
        <v>36.5</v>
      </c>
      <c r="E99" s="43">
        <v>39</v>
      </c>
      <c r="F99" s="43">
        <v>41.5</v>
      </c>
      <c r="G99" s="43">
        <v>44</v>
      </c>
      <c r="H99" s="43">
        <v>46.5</v>
      </c>
      <c r="I99" s="43">
        <v>49</v>
      </c>
      <c r="J99" s="43">
        <v>51</v>
      </c>
      <c r="K99" s="37">
        <v>36</v>
      </c>
      <c r="L99" s="30">
        <v>42.5</v>
      </c>
      <c r="M99" s="40">
        <v>47</v>
      </c>
      <c r="Q99" s="55"/>
      <c r="R99" s="56"/>
    </row>
  </sheetData>
  <sheetProtection algorithmName="SHA-512" hashValue="pjypWlufhpiLj6NxDy28UnsSqaV+5FxfW/VRtFQ5L7MgCWm+G4iASegqNpDMs8YgfSsekBueoGDJCh0LZGJvrg==" saltValue="zp5pu8/p4uBITcNIoHFxmQ==" spinCount="100000" sheet="1" objects="1" scenarios="1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F9B16F-5EFE-4794-BFF6-8A6E1FADE623}">
  <dimension ref="A1:B436"/>
  <sheetViews>
    <sheetView workbookViewId="0">
      <selection activeCell="E431" sqref="E431"/>
    </sheetView>
  </sheetViews>
  <sheetFormatPr defaultRowHeight="14.4"/>
  <sheetData>
    <row r="1" spans="1:2">
      <c r="A1" t="s">
        <v>267</v>
      </c>
      <c r="B1" t="s">
        <v>230</v>
      </c>
    </row>
    <row r="2" spans="1:2">
      <c r="A2" t="s">
        <v>268</v>
      </c>
      <c r="B2" t="s">
        <v>516</v>
      </c>
    </row>
    <row r="3" spans="1:2">
      <c r="A3" t="s">
        <v>268</v>
      </c>
      <c r="B3" t="s">
        <v>517</v>
      </c>
    </row>
    <row r="4" spans="1:2">
      <c r="A4" t="s">
        <v>268</v>
      </c>
      <c r="B4" t="s">
        <v>518</v>
      </c>
    </row>
    <row r="5" spans="1:2">
      <c r="A5" t="s">
        <v>268</v>
      </c>
      <c r="B5" t="s">
        <v>519</v>
      </c>
    </row>
    <row r="6" spans="1:2">
      <c r="A6" t="s">
        <v>268</v>
      </c>
      <c r="B6" t="s">
        <v>423</v>
      </c>
    </row>
    <row r="7" spans="1:2">
      <c r="A7" t="s">
        <v>268</v>
      </c>
      <c r="B7" t="s">
        <v>1079</v>
      </c>
    </row>
    <row r="8" spans="1:2">
      <c r="A8" t="s">
        <v>268</v>
      </c>
      <c r="B8" t="s">
        <v>429</v>
      </c>
    </row>
    <row r="9" spans="1:2">
      <c r="A9" t="s">
        <v>268</v>
      </c>
      <c r="B9" t="s">
        <v>1080</v>
      </c>
    </row>
    <row r="10" spans="1:2">
      <c r="A10" t="s">
        <v>268</v>
      </c>
      <c r="B10" t="s">
        <v>434</v>
      </c>
    </row>
    <row r="11" spans="1:2">
      <c r="A11" t="s">
        <v>268</v>
      </c>
      <c r="B11" t="s">
        <v>1081</v>
      </c>
    </row>
    <row r="12" spans="1:2">
      <c r="A12" t="s">
        <v>268</v>
      </c>
      <c r="B12" t="s">
        <v>441</v>
      </c>
    </row>
    <row r="13" spans="1:2">
      <c r="A13" t="s">
        <v>268</v>
      </c>
      <c r="B13" t="s">
        <v>449</v>
      </c>
    </row>
    <row r="14" spans="1:2">
      <c r="A14" t="s">
        <v>268</v>
      </c>
      <c r="B14" t="s">
        <v>520</v>
      </c>
    </row>
    <row r="15" spans="1:2">
      <c r="A15" t="s">
        <v>268</v>
      </c>
      <c r="B15" t="s">
        <v>424</v>
      </c>
    </row>
    <row r="16" spans="1:2">
      <c r="A16" t="s">
        <v>268</v>
      </c>
      <c r="B16" t="s">
        <v>1082</v>
      </c>
    </row>
    <row r="17" spans="1:2">
      <c r="A17" t="s">
        <v>268</v>
      </c>
      <c r="B17" t="s">
        <v>425</v>
      </c>
    </row>
    <row r="18" spans="1:2">
      <c r="A18" t="s">
        <v>268</v>
      </c>
      <c r="B18" t="s">
        <v>1083</v>
      </c>
    </row>
    <row r="19" spans="1:2">
      <c r="A19" t="s">
        <v>268</v>
      </c>
      <c r="B19" t="s">
        <v>430</v>
      </c>
    </row>
    <row r="20" spans="1:2">
      <c r="A20" t="s">
        <v>268</v>
      </c>
      <c r="B20" t="s">
        <v>1084</v>
      </c>
    </row>
    <row r="21" spans="1:2">
      <c r="A21" t="s">
        <v>268</v>
      </c>
      <c r="B21" t="s">
        <v>435</v>
      </c>
    </row>
    <row r="22" spans="1:2">
      <c r="A22" t="s">
        <v>268</v>
      </c>
      <c r="B22" t="s">
        <v>1085</v>
      </c>
    </row>
    <row r="23" spans="1:2">
      <c r="A23" t="s">
        <v>268</v>
      </c>
      <c r="B23" t="s">
        <v>442</v>
      </c>
    </row>
    <row r="24" spans="1:2">
      <c r="A24" t="s">
        <v>268</v>
      </c>
      <c r="B24" t="s">
        <v>450</v>
      </c>
    </row>
    <row r="25" spans="1:2">
      <c r="A25" t="s">
        <v>268</v>
      </c>
      <c r="B25" t="s">
        <v>426</v>
      </c>
    </row>
    <row r="26" spans="1:2">
      <c r="A26" t="s">
        <v>268</v>
      </c>
      <c r="B26" t="s">
        <v>1086</v>
      </c>
    </row>
    <row r="27" spans="1:2">
      <c r="A27" t="s">
        <v>268</v>
      </c>
      <c r="B27" t="s">
        <v>427</v>
      </c>
    </row>
    <row r="28" spans="1:2">
      <c r="A28" t="s">
        <v>268</v>
      </c>
      <c r="B28" t="s">
        <v>1087</v>
      </c>
    </row>
    <row r="29" spans="1:2">
      <c r="A29" t="s">
        <v>268</v>
      </c>
      <c r="B29" t="s">
        <v>431</v>
      </c>
    </row>
    <row r="30" spans="1:2">
      <c r="A30" t="s">
        <v>268</v>
      </c>
      <c r="B30" t="s">
        <v>1088</v>
      </c>
    </row>
    <row r="31" spans="1:2">
      <c r="A31" t="s">
        <v>268</v>
      </c>
      <c r="B31" t="s">
        <v>436</v>
      </c>
    </row>
    <row r="32" spans="1:2">
      <c r="A32" t="s">
        <v>268</v>
      </c>
      <c r="B32" t="s">
        <v>1089</v>
      </c>
    </row>
    <row r="33" spans="1:2">
      <c r="A33" t="s">
        <v>268</v>
      </c>
      <c r="B33" t="s">
        <v>443</v>
      </c>
    </row>
    <row r="34" spans="1:2">
      <c r="A34" t="s">
        <v>268</v>
      </c>
      <c r="B34" t="s">
        <v>451</v>
      </c>
    </row>
    <row r="35" spans="1:2">
      <c r="A35" t="s">
        <v>268</v>
      </c>
      <c r="B35" t="s">
        <v>432</v>
      </c>
    </row>
    <row r="36" spans="1:2">
      <c r="A36" t="s">
        <v>268</v>
      </c>
      <c r="B36" t="s">
        <v>1090</v>
      </c>
    </row>
    <row r="37" spans="1:2">
      <c r="A37" t="s">
        <v>268</v>
      </c>
      <c r="B37" t="s">
        <v>437</v>
      </c>
    </row>
    <row r="38" spans="1:2">
      <c r="A38" t="s">
        <v>268</v>
      </c>
      <c r="B38" t="s">
        <v>1091</v>
      </c>
    </row>
    <row r="39" spans="1:2">
      <c r="A39" t="s">
        <v>268</v>
      </c>
      <c r="B39" t="s">
        <v>444</v>
      </c>
    </row>
    <row r="40" spans="1:2">
      <c r="A40" t="s">
        <v>268</v>
      </c>
      <c r="B40" t="s">
        <v>452</v>
      </c>
    </row>
    <row r="41" spans="1:2">
      <c r="A41" t="s">
        <v>268</v>
      </c>
      <c r="B41" t="s">
        <v>438</v>
      </c>
    </row>
    <row r="42" spans="1:2">
      <c r="A42" t="s">
        <v>268</v>
      </c>
      <c r="B42" t="s">
        <v>1092</v>
      </c>
    </row>
    <row r="43" spans="1:2">
      <c r="A43" t="s">
        <v>268</v>
      </c>
      <c r="B43" t="s">
        <v>445</v>
      </c>
    </row>
    <row r="44" spans="1:2">
      <c r="A44" t="s">
        <v>268</v>
      </c>
      <c r="B44" t="s">
        <v>453</v>
      </c>
    </row>
    <row r="45" spans="1:2">
      <c r="A45" t="s">
        <v>268</v>
      </c>
      <c r="B45" t="s">
        <v>525</v>
      </c>
    </row>
    <row r="46" spans="1:2">
      <c r="A46" t="s">
        <v>268</v>
      </c>
      <c r="B46" t="s">
        <v>526</v>
      </c>
    </row>
    <row r="47" spans="1:2">
      <c r="A47" t="s">
        <v>268</v>
      </c>
      <c r="B47" t="s">
        <v>428</v>
      </c>
    </row>
    <row r="48" spans="1:2">
      <c r="A48" t="s">
        <v>268</v>
      </c>
      <c r="B48" t="s">
        <v>1093</v>
      </c>
    </row>
    <row r="49" spans="1:2">
      <c r="A49" t="s">
        <v>268</v>
      </c>
      <c r="B49" t="s">
        <v>433</v>
      </c>
    </row>
    <row r="50" spans="1:2">
      <c r="A50" t="s">
        <v>268</v>
      </c>
      <c r="B50" t="s">
        <v>1094</v>
      </c>
    </row>
    <row r="51" spans="1:2">
      <c r="A51" t="s">
        <v>268</v>
      </c>
      <c r="B51" t="s">
        <v>439</v>
      </c>
    </row>
    <row r="52" spans="1:2">
      <c r="A52" t="s">
        <v>268</v>
      </c>
      <c r="B52" t="s">
        <v>1095</v>
      </c>
    </row>
    <row r="53" spans="1:2">
      <c r="A53" t="s">
        <v>268</v>
      </c>
      <c r="B53" t="s">
        <v>446</v>
      </c>
    </row>
    <row r="54" spans="1:2">
      <c r="A54" t="s">
        <v>268</v>
      </c>
      <c r="B54" t="s">
        <v>454</v>
      </c>
    </row>
    <row r="55" spans="1:2">
      <c r="A55" t="s">
        <v>268</v>
      </c>
      <c r="B55" t="s">
        <v>1096</v>
      </c>
    </row>
    <row r="56" spans="1:2">
      <c r="A56" t="s">
        <v>268</v>
      </c>
      <c r="B56" t="s">
        <v>1097</v>
      </c>
    </row>
    <row r="57" spans="1:2">
      <c r="A57" t="s">
        <v>268</v>
      </c>
      <c r="B57" t="s">
        <v>1098</v>
      </c>
    </row>
    <row r="58" spans="1:2">
      <c r="A58" t="s">
        <v>268</v>
      </c>
      <c r="B58" t="s">
        <v>1099</v>
      </c>
    </row>
    <row r="59" spans="1:2">
      <c r="A59" t="s">
        <v>268</v>
      </c>
      <c r="B59" t="s">
        <v>1100</v>
      </c>
    </row>
    <row r="60" spans="1:2">
      <c r="A60" t="s">
        <v>268</v>
      </c>
      <c r="B60" t="s">
        <v>1101</v>
      </c>
    </row>
    <row r="61" spans="1:2">
      <c r="A61" t="s">
        <v>268</v>
      </c>
      <c r="B61" t="s">
        <v>447</v>
      </c>
    </row>
    <row r="62" spans="1:2">
      <c r="A62" t="s">
        <v>268</v>
      </c>
      <c r="B62" t="s">
        <v>455</v>
      </c>
    </row>
    <row r="63" spans="1:2">
      <c r="A63" t="s">
        <v>268</v>
      </c>
      <c r="B63" t="s">
        <v>1102</v>
      </c>
    </row>
    <row r="64" spans="1:2">
      <c r="A64" t="s">
        <v>268</v>
      </c>
      <c r="B64" t="s">
        <v>1103</v>
      </c>
    </row>
    <row r="65" spans="1:2">
      <c r="A65" t="s">
        <v>268</v>
      </c>
      <c r="B65" t="s">
        <v>440</v>
      </c>
    </row>
    <row r="66" spans="1:2">
      <c r="A66" t="s">
        <v>268</v>
      </c>
      <c r="B66" t="s">
        <v>1104</v>
      </c>
    </row>
    <row r="67" spans="1:2">
      <c r="A67" t="s">
        <v>268</v>
      </c>
      <c r="B67" t="s">
        <v>448</v>
      </c>
    </row>
    <row r="68" spans="1:2">
      <c r="A68" t="s">
        <v>268</v>
      </c>
      <c r="B68" t="s">
        <v>456</v>
      </c>
    </row>
    <row r="69" spans="1:2">
      <c r="A69" t="s">
        <v>268</v>
      </c>
      <c r="B69" t="s">
        <v>521</v>
      </c>
    </row>
    <row r="70" spans="1:2">
      <c r="A70" t="s">
        <v>268</v>
      </c>
      <c r="B70" t="s">
        <v>522</v>
      </c>
    </row>
    <row r="71" spans="1:2">
      <c r="A71" t="s">
        <v>268</v>
      </c>
      <c r="B71" t="s">
        <v>523</v>
      </c>
    </row>
    <row r="72" spans="1:2">
      <c r="A72" t="s">
        <v>268</v>
      </c>
      <c r="B72" t="s">
        <v>524</v>
      </c>
    </row>
    <row r="73" spans="1:2">
      <c r="A73" t="s">
        <v>268</v>
      </c>
      <c r="B73" t="s">
        <v>393</v>
      </c>
    </row>
    <row r="74" spans="1:2">
      <c r="A74" t="s">
        <v>268</v>
      </c>
      <c r="B74" t="s">
        <v>1105</v>
      </c>
    </row>
    <row r="75" spans="1:2">
      <c r="A75" t="s">
        <v>268</v>
      </c>
      <c r="B75" t="s">
        <v>399</v>
      </c>
    </row>
    <row r="76" spans="1:2">
      <c r="A76" t="s">
        <v>268</v>
      </c>
      <c r="B76" t="s">
        <v>1106</v>
      </c>
    </row>
    <row r="77" spans="1:2">
      <c r="A77" t="s">
        <v>268</v>
      </c>
      <c r="B77" t="s">
        <v>403</v>
      </c>
    </row>
    <row r="78" spans="1:2">
      <c r="A78" t="s">
        <v>268</v>
      </c>
      <c r="B78" t="s">
        <v>1107</v>
      </c>
    </row>
    <row r="79" spans="1:2">
      <c r="A79" t="s">
        <v>268</v>
      </c>
      <c r="B79" t="s">
        <v>407</v>
      </c>
    </row>
    <row r="80" spans="1:2">
      <c r="A80" t="s">
        <v>268</v>
      </c>
      <c r="B80" t="s">
        <v>415</v>
      </c>
    </row>
    <row r="81" spans="1:2">
      <c r="A81" t="s">
        <v>268</v>
      </c>
      <c r="B81" t="s">
        <v>1108</v>
      </c>
    </row>
    <row r="82" spans="1:2">
      <c r="A82" t="s">
        <v>268</v>
      </c>
      <c r="B82" t="s">
        <v>394</v>
      </c>
    </row>
    <row r="83" spans="1:2">
      <c r="A83" t="s">
        <v>268</v>
      </c>
      <c r="B83" t="s">
        <v>1109</v>
      </c>
    </row>
    <row r="84" spans="1:2">
      <c r="A84" t="s">
        <v>268</v>
      </c>
      <c r="B84" t="s">
        <v>395</v>
      </c>
    </row>
    <row r="85" spans="1:2">
      <c r="A85" t="s">
        <v>268</v>
      </c>
      <c r="B85" t="s">
        <v>1110</v>
      </c>
    </row>
    <row r="86" spans="1:2">
      <c r="A86" t="s">
        <v>268</v>
      </c>
      <c r="B86" t="s">
        <v>395</v>
      </c>
    </row>
    <row r="87" spans="1:2">
      <c r="A87" t="s">
        <v>268</v>
      </c>
      <c r="B87" t="s">
        <v>1111</v>
      </c>
    </row>
    <row r="88" spans="1:2">
      <c r="A88" t="s">
        <v>268</v>
      </c>
      <c r="B88" t="s">
        <v>395</v>
      </c>
    </row>
    <row r="89" spans="1:2">
      <c r="A89" t="s">
        <v>268</v>
      </c>
      <c r="B89" t="s">
        <v>1112</v>
      </c>
    </row>
    <row r="90" spans="1:2">
      <c r="A90" t="s">
        <v>268</v>
      </c>
      <c r="B90" t="s">
        <v>408</v>
      </c>
    </row>
    <row r="91" spans="1:2">
      <c r="A91" t="s">
        <v>268</v>
      </c>
      <c r="B91" t="s">
        <v>416</v>
      </c>
    </row>
    <row r="92" spans="1:2">
      <c r="A92" t="s">
        <v>268</v>
      </c>
      <c r="B92" t="s">
        <v>396</v>
      </c>
    </row>
    <row r="93" spans="1:2">
      <c r="A93" t="s">
        <v>268</v>
      </c>
      <c r="B93" t="s">
        <v>1113</v>
      </c>
    </row>
    <row r="94" spans="1:2">
      <c r="A94" t="s">
        <v>268</v>
      </c>
      <c r="B94" t="s">
        <v>397</v>
      </c>
    </row>
    <row r="95" spans="1:2">
      <c r="A95" t="s">
        <v>268</v>
      </c>
      <c r="B95" t="s">
        <v>1114</v>
      </c>
    </row>
    <row r="96" spans="1:2">
      <c r="A96" t="s">
        <v>268</v>
      </c>
      <c r="B96" t="s">
        <v>400</v>
      </c>
    </row>
    <row r="97" spans="1:2">
      <c r="A97" t="s">
        <v>268</v>
      </c>
      <c r="B97" t="s">
        <v>1115</v>
      </c>
    </row>
    <row r="98" spans="1:2">
      <c r="A98" t="s">
        <v>268</v>
      </c>
      <c r="B98" t="s">
        <v>404</v>
      </c>
    </row>
    <row r="99" spans="1:2">
      <c r="A99" t="s">
        <v>268</v>
      </c>
      <c r="B99" t="s">
        <v>1116</v>
      </c>
    </row>
    <row r="100" spans="1:2">
      <c r="A100" t="s">
        <v>268</v>
      </c>
      <c r="B100" t="s">
        <v>409</v>
      </c>
    </row>
    <row r="101" spans="1:2">
      <c r="A101" t="s">
        <v>268</v>
      </c>
      <c r="B101" t="s">
        <v>417</v>
      </c>
    </row>
    <row r="102" spans="1:2">
      <c r="A102" t="s">
        <v>268</v>
      </c>
      <c r="B102" t="s">
        <v>401</v>
      </c>
    </row>
    <row r="103" spans="1:2">
      <c r="A103" t="s">
        <v>268</v>
      </c>
      <c r="B103" t="s">
        <v>1117</v>
      </c>
    </row>
    <row r="104" spans="1:2">
      <c r="A104" t="s">
        <v>268</v>
      </c>
      <c r="B104" t="s">
        <v>405</v>
      </c>
    </row>
    <row r="105" spans="1:2">
      <c r="A105" t="s">
        <v>268</v>
      </c>
      <c r="B105" t="s">
        <v>1118</v>
      </c>
    </row>
    <row r="106" spans="1:2">
      <c r="A106" t="s">
        <v>268</v>
      </c>
      <c r="B106" t="s">
        <v>410</v>
      </c>
    </row>
    <row r="107" spans="1:2">
      <c r="A107" t="s">
        <v>268</v>
      </c>
      <c r="B107" t="s">
        <v>418</v>
      </c>
    </row>
    <row r="108" spans="1:2">
      <c r="A108" t="s">
        <v>268</v>
      </c>
      <c r="B108" t="s">
        <v>1119</v>
      </c>
    </row>
    <row r="109" spans="1:2">
      <c r="A109" t="s">
        <v>268</v>
      </c>
      <c r="B109" t="s">
        <v>411</v>
      </c>
    </row>
    <row r="110" spans="1:2">
      <c r="A110" t="s">
        <v>268</v>
      </c>
      <c r="B110" t="s">
        <v>419</v>
      </c>
    </row>
    <row r="111" spans="1:2">
      <c r="A111" t="s">
        <v>268</v>
      </c>
      <c r="B111" t="s">
        <v>398</v>
      </c>
    </row>
    <row r="112" spans="1:2">
      <c r="A112" t="s">
        <v>268</v>
      </c>
      <c r="B112" t="s">
        <v>1120</v>
      </c>
    </row>
    <row r="113" spans="1:2">
      <c r="A113" t="s">
        <v>268</v>
      </c>
      <c r="B113" t="s">
        <v>402</v>
      </c>
    </row>
    <row r="114" spans="1:2">
      <c r="A114" t="s">
        <v>268</v>
      </c>
      <c r="B114" t="s">
        <v>1121</v>
      </c>
    </row>
    <row r="115" spans="1:2">
      <c r="A115" t="s">
        <v>268</v>
      </c>
      <c r="B115" t="s">
        <v>406</v>
      </c>
    </row>
    <row r="116" spans="1:2">
      <c r="A116" t="s">
        <v>268</v>
      </c>
      <c r="B116" t="s">
        <v>1122</v>
      </c>
    </row>
    <row r="117" spans="1:2">
      <c r="A117" t="s">
        <v>268</v>
      </c>
      <c r="B117" t="s">
        <v>412</v>
      </c>
    </row>
    <row r="118" spans="1:2">
      <c r="A118" t="s">
        <v>268</v>
      </c>
      <c r="B118" t="s">
        <v>420</v>
      </c>
    </row>
    <row r="119" spans="1:2">
      <c r="A119" t="s">
        <v>268</v>
      </c>
      <c r="B119" t="s">
        <v>1123</v>
      </c>
    </row>
    <row r="120" spans="1:2">
      <c r="A120" t="s">
        <v>268</v>
      </c>
      <c r="B120" t="s">
        <v>1124</v>
      </c>
    </row>
    <row r="121" spans="1:2">
      <c r="A121" t="s">
        <v>268</v>
      </c>
      <c r="B121" t="s">
        <v>1125</v>
      </c>
    </row>
    <row r="122" spans="1:2">
      <c r="A122" t="s">
        <v>268</v>
      </c>
      <c r="B122" t="s">
        <v>1126</v>
      </c>
    </row>
    <row r="123" spans="1:2">
      <c r="A123" t="s">
        <v>268</v>
      </c>
      <c r="B123" t="s">
        <v>1127</v>
      </c>
    </row>
    <row r="124" spans="1:2">
      <c r="A124" t="s">
        <v>268</v>
      </c>
      <c r="B124" t="s">
        <v>1128</v>
      </c>
    </row>
    <row r="125" spans="1:2">
      <c r="A125" t="s">
        <v>268</v>
      </c>
      <c r="B125" t="s">
        <v>413</v>
      </c>
    </row>
    <row r="126" spans="1:2">
      <c r="A126" t="s">
        <v>268</v>
      </c>
      <c r="B126" t="s">
        <v>421</v>
      </c>
    </row>
    <row r="127" spans="1:2">
      <c r="A127" t="s">
        <v>268</v>
      </c>
      <c r="B127" t="s">
        <v>1129</v>
      </c>
    </row>
    <row r="128" spans="1:2">
      <c r="A128" t="s">
        <v>268</v>
      </c>
      <c r="B128" t="s">
        <v>1130</v>
      </c>
    </row>
    <row r="129" spans="1:2">
      <c r="A129" t="s">
        <v>268</v>
      </c>
      <c r="B129" t="s">
        <v>1131</v>
      </c>
    </row>
    <row r="130" spans="1:2">
      <c r="A130" t="s">
        <v>268</v>
      </c>
      <c r="B130" t="s">
        <v>1132</v>
      </c>
    </row>
    <row r="131" spans="1:2">
      <c r="A131" t="s">
        <v>268</v>
      </c>
      <c r="B131" t="s">
        <v>414</v>
      </c>
    </row>
    <row r="132" spans="1:2">
      <c r="A132" t="s">
        <v>268</v>
      </c>
      <c r="B132" t="s">
        <v>422</v>
      </c>
    </row>
    <row r="133" spans="1:2">
      <c r="A133" t="s">
        <v>269</v>
      </c>
      <c r="B133" t="s">
        <v>532</v>
      </c>
    </row>
    <row r="134" spans="1:2">
      <c r="A134" t="s">
        <v>269</v>
      </c>
      <c r="B134" t="s">
        <v>531</v>
      </c>
    </row>
    <row r="135" spans="1:2">
      <c r="A135" t="s">
        <v>269</v>
      </c>
      <c r="B135" t="s">
        <v>530</v>
      </c>
    </row>
    <row r="136" spans="1:2">
      <c r="A136" t="s">
        <v>269</v>
      </c>
      <c r="B136" t="s">
        <v>326</v>
      </c>
    </row>
    <row r="137" spans="1:2">
      <c r="A137" t="s">
        <v>269</v>
      </c>
      <c r="B137" t="s">
        <v>1133</v>
      </c>
    </row>
    <row r="138" spans="1:2">
      <c r="A138" t="s">
        <v>269</v>
      </c>
      <c r="B138" t="s">
        <v>327</v>
      </c>
    </row>
    <row r="139" spans="1:2">
      <c r="A139" t="s">
        <v>269</v>
      </c>
      <c r="B139" t="s">
        <v>1134</v>
      </c>
    </row>
    <row r="140" spans="1:2">
      <c r="A140" t="s">
        <v>269</v>
      </c>
      <c r="B140" t="s">
        <v>331</v>
      </c>
    </row>
    <row r="141" spans="1:2">
      <c r="A141" t="s">
        <v>269</v>
      </c>
      <c r="B141" t="s">
        <v>1135</v>
      </c>
    </row>
    <row r="142" spans="1:2">
      <c r="A142" t="s">
        <v>269</v>
      </c>
      <c r="B142" t="s">
        <v>335</v>
      </c>
    </row>
    <row r="143" spans="1:2">
      <c r="A143" t="s">
        <v>269</v>
      </c>
      <c r="B143" t="s">
        <v>1136</v>
      </c>
    </row>
    <row r="144" spans="1:2">
      <c r="A144" t="s">
        <v>269</v>
      </c>
      <c r="B144" t="s">
        <v>341</v>
      </c>
    </row>
    <row r="145" spans="1:2">
      <c r="A145" t="s">
        <v>269</v>
      </c>
      <c r="B145" t="s">
        <v>349</v>
      </c>
    </row>
    <row r="146" spans="1:2">
      <c r="A146" t="s">
        <v>269</v>
      </c>
      <c r="B146" t="s">
        <v>328</v>
      </c>
    </row>
    <row r="147" spans="1:2">
      <c r="A147" t="s">
        <v>269</v>
      </c>
      <c r="B147" t="s">
        <v>1137</v>
      </c>
    </row>
    <row r="148" spans="1:2">
      <c r="A148" t="s">
        <v>269</v>
      </c>
      <c r="B148" t="s">
        <v>329</v>
      </c>
    </row>
    <row r="149" spans="1:2">
      <c r="A149" t="s">
        <v>269</v>
      </c>
      <c r="B149" t="s">
        <v>1138</v>
      </c>
    </row>
    <row r="150" spans="1:2">
      <c r="A150" t="s">
        <v>269</v>
      </c>
      <c r="B150" t="s">
        <v>332</v>
      </c>
    </row>
    <row r="151" spans="1:2">
      <c r="A151" t="s">
        <v>269</v>
      </c>
      <c r="B151" t="s">
        <v>1139</v>
      </c>
    </row>
    <row r="152" spans="1:2">
      <c r="A152" t="s">
        <v>269</v>
      </c>
      <c r="B152" t="s">
        <v>336</v>
      </c>
    </row>
    <row r="153" spans="1:2">
      <c r="A153" t="s">
        <v>269</v>
      </c>
      <c r="B153" t="s">
        <v>1140</v>
      </c>
    </row>
    <row r="154" spans="1:2">
      <c r="A154" t="s">
        <v>269</v>
      </c>
      <c r="B154" t="s">
        <v>342</v>
      </c>
    </row>
    <row r="155" spans="1:2">
      <c r="A155" t="s">
        <v>269</v>
      </c>
      <c r="B155" t="s">
        <v>350</v>
      </c>
    </row>
    <row r="156" spans="1:2">
      <c r="A156" t="s">
        <v>269</v>
      </c>
      <c r="B156" t="s">
        <v>333</v>
      </c>
    </row>
    <row r="157" spans="1:2">
      <c r="A157" t="s">
        <v>269</v>
      </c>
      <c r="B157" t="s">
        <v>1141</v>
      </c>
    </row>
    <row r="158" spans="1:2">
      <c r="A158" t="s">
        <v>269</v>
      </c>
      <c r="B158" t="s">
        <v>337</v>
      </c>
    </row>
    <row r="159" spans="1:2">
      <c r="A159" t="s">
        <v>269</v>
      </c>
      <c r="B159" t="s">
        <v>1142</v>
      </c>
    </row>
    <row r="160" spans="1:2">
      <c r="A160" t="s">
        <v>269</v>
      </c>
      <c r="B160" t="s">
        <v>343</v>
      </c>
    </row>
    <row r="161" spans="1:2">
      <c r="A161" t="s">
        <v>269</v>
      </c>
      <c r="B161" t="s">
        <v>351</v>
      </c>
    </row>
    <row r="162" spans="1:2">
      <c r="A162" t="s">
        <v>269</v>
      </c>
      <c r="B162" t="s">
        <v>1143</v>
      </c>
    </row>
    <row r="163" spans="1:2">
      <c r="A163" t="s">
        <v>269</v>
      </c>
      <c r="B163" t="s">
        <v>344</v>
      </c>
    </row>
    <row r="164" spans="1:2">
      <c r="A164" t="s">
        <v>269</v>
      </c>
      <c r="B164" t="s">
        <v>1144</v>
      </c>
    </row>
    <row r="165" spans="1:2">
      <c r="A165" t="s">
        <v>269</v>
      </c>
      <c r="B165" t="s">
        <v>1145</v>
      </c>
    </row>
    <row r="166" spans="1:2">
      <c r="A166" t="s">
        <v>269</v>
      </c>
      <c r="B166" t="s">
        <v>529</v>
      </c>
    </row>
    <row r="167" spans="1:2">
      <c r="A167" t="s">
        <v>269</v>
      </c>
      <c r="B167" t="s">
        <v>528</v>
      </c>
    </row>
    <row r="168" spans="1:2">
      <c r="A168" t="s">
        <v>269</v>
      </c>
      <c r="B168" t="s">
        <v>527</v>
      </c>
    </row>
    <row r="169" spans="1:2">
      <c r="A169" t="s">
        <v>269</v>
      </c>
      <c r="B169" t="s">
        <v>294</v>
      </c>
    </row>
    <row r="170" spans="1:2">
      <c r="A170" t="s">
        <v>269</v>
      </c>
      <c r="B170" t="s">
        <v>1148</v>
      </c>
    </row>
    <row r="171" spans="1:2">
      <c r="A171" t="s">
        <v>269</v>
      </c>
      <c r="B171" t="s">
        <v>295</v>
      </c>
    </row>
    <row r="172" spans="1:2">
      <c r="A172" t="s">
        <v>269</v>
      </c>
      <c r="B172" t="s">
        <v>1149</v>
      </c>
    </row>
    <row r="173" spans="1:2">
      <c r="A173" t="s">
        <v>269</v>
      </c>
      <c r="B173" t="s">
        <v>299</v>
      </c>
    </row>
    <row r="174" spans="1:2">
      <c r="A174" t="s">
        <v>269</v>
      </c>
      <c r="B174" t="s">
        <v>1150</v>
      </c>
    </row>
    <row r="175" spans="1:2">
      <c r="A175" t="s">
        <v>269</v>
      </c>
      <c r="B175" t="s">
        <v>303</v>
      </c>
    </row>
    <row r="176" spans="1:2">
      <c r="A176" t="s">
        <v>269</v>
      </c>
      <c r="B176" t="s">
        <v>1151</v>
      </c>
    </row>
    <row r="177" spans="1:2">
      <c r="A177" t="s">
        <v>269</v>
      </c>
      <c r="B177" t="s">
        <v>307</v>
      </c>
    </row>
    <row r="178" spans="1:2">
      <c r="A178" t="s">
        <v>269</v>
      </c>
      <c r="B178" t="s">
        <v>316</v>
      </c>
    </row>
    <row r="179" spans="1:2">
      <c r="A179" t="s">
        <v>269</v>
      </c>
      <c r="B179" t="s">
        <v>296</v>
      </c>
    </row>
    <row r="180" spans="1:2">
      <c r="A180" t="s">
        <v>269</v>
      </c>
      <c r="B180" t="s">
        <v>1152</v>
      </c>
    </row>
    <row r="181" spans="1:2">
      <c r="A181" t="s">
        <v>269</v>
      </c>
      <c r="B181" t="s">
        <v>297</v>
      </c>
    </row>
    <row r="182" spans="1:2">
      <c r="A182" t="s">
        <v>269</v>
      </c>
      <c r="B182" t="s">
        <v>1153</v>
      </c>
    </row>
    <row r="183" spans="1:2">
      <c r="A183" t="s">
        <v>269</v>
      </c>
      <c r="B183" t="s">
        <v>300</v>
      </c>
    </row>
    <row r="184" spans="1:2">
      <c r="A184" t="s">
        <v>269</v>
      </c>
      <c r="B184" t="s">
        <v>1154</v>
      </c>
    </row>
    <row r="185" spans="1:2">
      <c r="A185" t="s">
        <v>269</v>
      </c>
      <c r="B185" t="s">
        <v>1155</v>
      </c>
    </row>
    <row r="186" spans="1:2">
      <c r="A186" t="s">
        <v>269</v>
      </c>
      <c r="B186" t="s">
        <v>1156</v>
      </c>
    </row>
    <row r="187" spans="1:2">
      <c r="A187" t="s">
        <v>269</v>
      </c>
      <c r="B187" t="s">
        <v>308</v>
      </c>
    </row>
    <row r="188" spans="1:2">
      <c r="A188" t="s">
        <v>269</v>
      </c>
      <c r="B188" t="s">
        <v>317</v>
      </c>
    </row>
    <row r="189" spans="1:2">
      <c r="A189" t="s">
        <v>269</v>
      </c>
      <c r="B189" t="s">
        <v>301</v>
      </c>
    </row>
    <row r="190" spans="1:2">
      <c r="A190" t="s">
        <v>269</v>
      </c>
      <c r="B190" t="s">
        <v>1157</v>
      </c>
    </row>
    <row r="191" spans="1:2">
      <c r="A191" t="s">
        <v>269</v>
      </c>
      <c r="B191" t="s">
        <v>1158</v>
      </c>
    </row>
    <row r="192" spans="1:2">
      <c r="A192" t="s">
        <v>269</v>
      </c>
      <c r="B192" t="s">
        <v>1159</v>
      </c>
    </row>
    <row r="193" spans="1:2">
      <c r="A193" t="s">
        <v>269</v>
      </c>
      <c r="B193" t="s">
        <v>309</v>
      </c>
    </row>
    <row r="194" spans="1:2">
      <c r="A194" t="s">
        <v>269</v>
      </c>
      <c r="B194" t="s">
        <v>318</v>
      </c>
    </row>
    <row r="195" spans="1:2">
      <c r="A195" t="s">
        <v>269</v>
      </c>
      <c r="B195" t="s">
        <v>1160</v>
      </c>
    </row>
    <row r="196" spans="1:2">
      <c r="A196" t="s">
        <v>269</v>
      </c>
      <c r="B196" t="s">
        <v>310</v>
      </c>
    </row>
    <row r="197" spans="1:2">
      <c r="A197" t="s">
        <v>269</v>
      </c>
      <c r="B197" t="s">
        <v>319</v>
      </c>
    </row>
    <row r="198" spans="1:2">
      <c r="A198" t="s">
        <v>269</v>
      </c>
      <c r="B198" t="s">
        <v>320</v>
      </c>
    </row>
    <row r="199" spans="1:2">
      <c r="A199" t="s">
        <v>269</v>
      </c>
      <c r="B199" t="s">
        <v>330</v>
      </c>
    </row>
    <row r="200" spans="1:2">
      <c r="A200" t="s">
        <v>269</v>
      </c>
      <c r="B200" t="s">
        <v>1163</v>
      </c>
    </row>
    <row r="201" spans="1:2">
      <c r="A201" t="s">
        <v>269</v>
      </c>
      <c r="B201" t="s">
        <v>334</v>
      </c>
    </row>
    <row r="202" spans="1:2">
      <c r="A202" t="s">
        <v>269</v>
      </c>
      <c r="B202" t="s">
        <v>1164</v>
      </c>
    </row>
    <row r="203" spans="1:2">
      <c r="A203" t="s">
        <v>269</v>
      </c>
      <c r="B203" t="s">
        <v>338</v>
      </c>
    </row>
    <row r="204" spans="1:2">
      <c r="A204" t="s">
        <v>269</v>
      </c>
      <c r="B204" t="s">
        <v>1165</v>
      </c>
    </row>
    <row r="205" spans="1:2">
      <c r="A205" t="s">
        <v>269</v>
      </c>
      <c r="B205" t="s">
        <v>345</v>
      </c>
    </row>
    <row r="206" spans="1:2">
      <c r="A206" t="s">
        <v>269</v>
      </c>
      <c r="B206" t="s">
        <v>352</v>
      </c>
    </row>
    <row r="207" spans="1:2">
      <c r="A207" t="s">
        <v>269</v>
      </c>
      <c r="B207" t="s">
        <v>339</v>
      </c>
    </row>
    <row r="208" spans="1:2">
      <c r="A208" t="s">
        <v>269</v>
      </c>
      <c r="B208" t="s">
        <v>1166</v>
      </c>
    </row>
    <row r="209" spans="1:2">
      <c r="A209" t="s">
        <v>269</v>
      </c>
      <c r="B209" t="s">
        <v>346</v>
      </c>
    </row>
    <row r="210" spans="1:2">
      <c r="A210" t="s">
        <v>269</v>
      </c>
      <c r="B210" t="s">
        <v>353</v>
      </c>
    </row>
    <row r="211" spans="1:2">
      <c r="A211" t="s">
        <v>269</v>
      </c>
      <c r="B211" t="s">
        <v>347</v>
      </c>
    </row>
    <row r="212" spans="1:2">
      <c r="A212" t="s">
        <v>269</v>
      </c>
      <c r="B212" t="s">
        <v>354</v>
      </c>
    </row>
    <row r="213" spans="1:2">
      <c r="A213" t="s">
        <v>269</v>
      </c>
      <c r="B213" t="s">
        <v>298</v>
      </c>
    </row>
    <row r="214" spans="1:2">
      <c r="A214" t="s">
        <v>269</v>
      </c>
      <c r="B214" t="s">
        <v>1167</v>
      </c>
    </row>
    <row r="215" spans="1:2">
      <c r="A215" t="s">
        <v>269</v>
      </c>
      <c r="B215" t="s">
        <v>302</v>
      </c>
    </row>
    <row r="216" spans="1:2">
      <c r="A216" t="s">
        <v>269</v>
      </c>
      <c r="B216" t="s">
        <v>1168</v>
      </c>
    </row>
    <row r="217" spans="1:2">
      <c r="A217" t="s">
        <v>269</v>
      </c>
      <c r="B217" t="s">
        <v>304</v>
      </c>
    </row>
    <row r="218" spans="1:2">
      <c r="A218" t="s">
        <v>269</v>
      </c>
      <c r="B218" t="s">
        <v>1169</v>
      </c>
    </row>
    <row r="219" spans="1:2">
      <c r="A219" t="s">
        <v>269</v>
      </c>
      <c r="B219" t="s">
        <v>311</v>
      </c>
    </row>
    <row r="220" spans="1:2">
      <c r="A220" t="s">
        <v>269</v>
      </c>
      <c r="B220" t="s">
        <v>321</v>
      </c>
    </row>
    <row r="221" spans="1:2">
      <c r="A221" t="s">
        <v>269</v>
      </c>
      <c r="B221" t="s">
        <v>305</v>
      </c>
    </row>
    <row r="222" spans="1:2">
      <c r="A222" t="s">
        <v>269</v>
      </c>
      <c r="B222" t="s">
        <v>1170</v>
      </c>
    </row>
    <row r="223" spans="1:2">
      <c r="A223" t="s">
        <v>269</v>
      </c>
      <c r="B223" t="s">
        <v>312</v>
      </c>
    </row>
    <row r="224" spans="1:2">
      <c r="A224" t="s">
        <v>269</v>
      </c>
      <c r="B224" t="s">
        <v>322</v>
      </c>
    </row>
    <row r="225" spans="1:2">
      <c r="A225" t="s">
        <v>269</v>
      </c>
      <c r="B225" t="s">
        <v>313</v>
      </c>
    </row>
    <row r="226" spans="1:2">
      <c r="A226" t="s">
        <v>269</v>
      </c>
      <c r="B226" t="s">
        <v>323</v>
      </c>
    </row>
    <row r="227" spans="1:2">
      <c r="A227" t="s">
        <v>269</v>
      </c>
      <c r="B227" t="s">
        <v>1171</v>
      </c>
    </row>
    <row r="228" spans="1:2">
      <c r="A228" t="s">
        <v>269</v>
      </c>
      <c r="B228" t="s">
        <v>1172</v>
      </c>
    </row>
    <row r="229" spans="1:2">
      <c r="A229" t="s">
        <v>269</v>
      </c>
      <c r="B229" t="s">
        <v>340</v>
      </c>
    </row>
    <row r="230" spans="1:2">
      <c r="A230" t="s">
        <v>269</v>
      </c>
      <c r="B230" t="s">
        <v>1173</v>
      </c>
    </row>
    <row r="231" spans="1:2">
      <c r="A231" t="s">
        <v>269</v>
      </c>
      <c r="B231" t="s">
        <v>1174</v>
      </c>
    </row>
    <row r="232" spans="1:2">
      <c r="A232" t="s">
        <v>269</v>
      </c>
      <c r="B232" t="s">
        <v>348</v>
      </c>
    </row>
    <row r="233" spans="1:2">
      <c r="A233" t="s">
        <v>269</v>
      </c>
      <c r="B233" t="s">
        <v>355</v>
      </c>
    </row>
    <row r="234" spans="1:2">
      <c r="A234" t="s">
        <v>269</v>
      </c>
      <c r="B234" t="s">
        <v>356</v>
      </c>
    </row>
    <row r="235" spans="1:2">
      <c r="A235" t="s">
        <v>269</v>
      </c>
      <c r="B235" t="s">
        <v>1175</v>
      </c>
    </row>
    <row r="236" spans="1:2">
      <c r="A236" t="s">
        <v>269</v>
      </c>
      <c r="B236" t="s">
        <v>1176</v>
      </c>
    </row>
    <row r="237" spans="1:2">
      <c r="A237" t="s">
        <v>269</v>
      </c>
      <c r="B237" t="s">
        <v>306</v>
      </c>
    </row>
    <row r="238" spans="1:2">
      <c r="A238" t="s">
        <v>269</v>
      </c>
      <c r="B238" t="s">
        <v>1177</v>
      </c>
    </row>
    <row r="239" spans="1:2">
      <c r="A239" t="s">
        <v>269</v>
      </c>
      <c r="B239" t="s">
        <v>314</v>
      </c>
    </row>
    <row r="240" spans="1:2">
      <c r="A240" t="s">
        <v>269</v>
      </c>
      <c r="B240" t="s">
        <v>1178</v>
      </c>
    </row>
    <row r="241" spans="1:2">
      <c r="A241" t="s">
        <v>269</v>
      </c>
      <c r="B241" t="s">
        <v>315</v>
      </c>
    </row>
    <row r="242" spans="1:2">
      <c r="A242" t="s">
        <v>269</v>
      </c>
      <c r="B242" t="s">
        <v>324</v>
      </c>
    </row>
    <row r="243" spans="1:2">
      <c r="A243" t="s">
        <v>269</v>
      </c>
      <c r="B243" t="s">
        <v>325</v>
      </c>
    </row>
    <row r="244" spans="1:2">
      <c r="A244" t="s">
        <v>271</v>
      </c>
      <c r="B244" t="s">
        <v>539</v>
      </c>
    </row>
    <row r="245" spans="1:2">
      <c r="A245" t="s">
        <v>271</v>
      </c>
      <c r="B245" t="s">
        <v>542</v>
      </c>
    </row>
    <row r="246" spans="1:2">
      <c r="A246" t="s">
        <v>271</v>
      </c>
      <c r="B246" t="s">
        <v>540</v>
      </c>
    </row>
    <row r="247" spans="1:2">
      <c r="A247" t="s">
        <v>271</v>
      </c>
      <c r="B247" t="s">
        <v>543</v>
      </c>
    </row>
    <row r="248" spans="1:2">
      <c r="A248" t="s">
        <v>271</v>
      </c>
      <c r="B248" t="s">
        <v>375</v>
      </c>
    </row>
    <row r="249" spans="1:2">
      <c r="A249" t="s">
        <v>271</v>
      </c>
      <c r="B249" t="s">
        <v>1179</v>
      </c>
    </row>
    <row r="250" spans="1:2">
      <c r="A250" t="s">
        <v>271</v>
      </c>
      <c r="B250" t="s">
        <v>377</v>
      </c>
    </row>
    <row r="251" spans="1:2">
      <c r="A251" t="s">
        <v>271</v>
      </c>
      <c r="B251" t="s">
        <v>1180</v>
      </c>
    </row>
    <row r="252" spans="1:2">
      <c r="A252" t="s">
        <v>271</v>
      </c>
      <c r="B252" t="s">
        <v>381</v>
      </c>
    </row>
    <row r="253" spans="1:2">
      <c r="A253" t="s">
        <v>271</v>
      </c>
      <c r="B253" t="s">
        <v>1181</v>
      </c>
    </row>
    <row r="254" spans="1:2">
      <c r="A254" t="s">
        <v>271</v>
      </c>
      <c r="B254" t="s">
        <v>385</v>
      </c>
    </row>
    <row r="255" spans="1:2">
      <c r="A255" t="s">
        <v>271</v>
      </c>
      <c r="B255" t="s">
        <v>389</v>
      </c>
    </row>
    <row r="256" spans="1:2">
      <c r="A256" t="s">
        <v>271</v>
      </c>
      <c r="B256" t="s">
        <v>544</v>
      </c>
    </row>
    <row r="257" spans="1:2">
      <c r="A257" t="s">
        <v>271</v>
      </c>
      <c r="B257" t="s">
        <v>1182</v>
      </c>
    </row>
    <row r="258" spans="1:2">
      <c r="A258" t="s">
        <v>271</v>
      </c>
      <c r="B258" t="s">
        <v>378</v>
      </c>
    </row>
    <row r="259" spans="1:2">
      <c r="A259" t="s">
        <v>271</v>
      </c>
      <c r="B259" t="s">
        <v>1183</v>
      </c>
    </row>
    <row r="260" spans="1:2">
      <c r="A260" t="s">
        <v>271</v>
      </c>
      <c r="B260" t="s">
        <v>382</v>
      </c>
    </row>
    <row r="261" spans="1:2">
      <c r="A261" t="s">
        <v>271</v>
      </c>
      <c r="B261" t="s">
        <v>1184</v>
      </c>
    </row>
    <row r="262" spans="1:2">
      <c r="A262" t="s">
        <v>271</v>
      </c>
      <c r="B262" t="s">
        <v>386</v>
      </c>
    </row>
    <row r="263" spans="1:2">
      <c r="A263" t="s">
        <v>271</v>
      </c>
      <c r="B263" t="s">
        <v>390</v>
      </c>
    </row>
    <row r="264" spans="1:2">
      <c r="A264" t="s">
        <v>271</v>
      </c>
      <c r="B264" t="s">
        <v>1185</v>
      </c>
    </row>
    <row r="265" spans="1:2">
      <c r="A265" t="s">
        <v>271</v>
      </c>
      <c r="B265" t="s">
        <v>1186</v>
      </c>
    </row>
    <row r="266" spans="1:2">
      <c r="A266" t="s">
        <v>271</v>
      </c>
      <c r="B266" t="s">
        <v>541</v>
      </c>
    </row>
    <row r="267" spans="1:2">
      <c r="A267" t="s">
        <v>271</v>
      </c>
      <c r="B267" t="s">
        <v>546</v>
      </c>
    </row>
    <row r="268" spans="1:2">
      <c r="A268" t="s">
        <v>271</v>
      </c>
      <c r="B268" t="s">
        <v>376</v>
      </c>
    </row>
    <row r="269" spans="1:2">
      <c r="A269" t="s">
        <v>271</v>
      </c>
      <c r="B269" t="s">
        <v>1187</v>
      </c>
    </row>
    <row r="270" spans="1:2">
      <c r="A270" t="s">
        <v>271</v>
      </c>
      <c r="B270" t="s">
        <v>379</v>
      </c>
    </row>
    <row r="271" spans="1:2">
      <c r="A271" t="s">
        <v>271</v>
      </c>
      <c r="B271" t="s">
        <v>1188</v>
      </c>
    </row>
    <row r="272" spans="1:2">
      <c r="A272" t="s">
        <v>271</v>
      </c>
      <c r="B272" t="s">
        <v>383</v>
      </c>
    </row>
    <row r="273" spans="1:2">
      <c r="A273" t="s">
        <v>271</v>
      </c>
      <c r="B273" t="s">
        <v>1189</v>
      </c>
    </row>
    <row r="274" spans="1:2">
      <c r="A274" t="s">
        <v>271</v>
      </c>
      <c r="B274" t="s">
        <v>387</v>
      </c>
    </row>
    <row r="275" spans="1:2">
      <c r="A275" t="s">
        <v>271</v>
      </c>
      <c r="B275" t="s">
        <v>391</v>
      </c>
    </row>
    <row r="276" spans="1:2">
      <c r="A276" t="s">
        <v>271</v>
      </c>
      <c r="B276" t="s">
        <v>1190</v>
      </c>
    </row>
    <row r="277" spans="1:2">
      <c r="A277" t="s">
        <v>271</v>
      </c>
      <c r="B277" t="s">
        <v>380</v>
      </c>
    </row>
    <row r="278" spans="1:2">
      <c r="A278" t="s">
        <v>271</v>
      </c>
      <c r="B278" t="s">
        <v>1191</v>
      </c>
    </row>
    <row r="279" spans="1:2">
      <c r="A279" t="s">
        <v>271</v>
      </c>
      <c r="B279" t="s">
        <v>384</v>
      </c>
    </row>
    <row r="280" spans="1:2">
      <c r="A280" t="s">
        <v>271</v>
      </c>
      <c r="B280" t="s">
        <v>1192</v>
      </c>
    </row>
    <row r="281" spans="1:2">
      <c r="A281" t="s">
        <v>271</v>
      </c>
      <c r="B281" t="s">
        <v>388</v>
      </c>
    </row>
    <row r="282" spans="1:2">
      <c r="A282" t="s">
        <v>271</v>
      </c>
      <c r="B282" t="s">
        <v>392</v>
      </c>
    </row>
    <row r="283" spans="1:2">
      <c r="A283" t="s">
        <v>271</v>
      </c>
      <c r="B283" t="s">
        <v>533</v>
      </c>
    </row>
    <row r="284" spans="1:2">
      <c r="A284" t="s">
        <v>271</v>
      </c>
      <c r="B284" t="s">
        <v>536</v>
      </c>
    </row>
    <row r="285" spans="1:2">
      <c r="A285" t="s">
        <v>271</v>
      </c>
      <c r="B285" t="s">
        <v>534</v>
      </c>
    </row>
    <row r="286" spans="1:2">
      <c r="A286" t="s">
        <v>271</v>
      </c>
      <c r="B286" t="s">
        <v>537</v>
      </c>
    </row>
    <row r="287" spans="1:2">
      <c r="A287" t="s">
        <v>271</v>
      </c>
      <c r="B287" t="s">
        <v>357</v>
      </c>
    </row>
    <row r="288" spans="1:2">
      <c r="A288" t="s">
        <v>271</v>
      </c>
      <c r="B288" t="s">
        <v>1193</v>
      </c>
    </row>
    <row r="289" spans="1:2">
      <c r="A289" t="s">
        <v>271</v>
      </c>
      <c r="B289" t="s">
        <v>359</v>
      </c>
    </row>
    <row r="290" spans="1:2">
      <c r="A290" t="s">
        <v>271</v>
      </c>
      <c r="B290" t="s">
        <v>1194</v>
      </c>
    </row>
    <row r="291" spans="1:2">
      <c r="A291" t="s">
        <v>271</v>
      </c>
      <c r="B291" t="s">
        <v>363</v>
      </c>
    </row>
    <row r="292" spans="1:2">
      <c r="A292" t="s">
        <v>271</v>
      </c>
      <c r="B292" t="s">
        <v>1195</v>
      </c>
    </row>
    <row r="293" spans="1:2">
      <c r="A293" t="s">
        <v>271</v>
      </c>
      <c r="B293" t="s">
        <v>367</v>
      </c>
    </row>
    <row r="294" spans="1:2">
      <c r="A294" t="s">
        <v>271</v>
      </c>
      <c r="B294" t="s">
        <v>371</v>
      </c>
    </row>
    <row r="295" spans="1:2">
      <c r="A295" t="s">
        <v>271</v>
      </c>
      <c r="B295" t="s">
        <v>545</v>
      </c>
    </row>
    <row r="296" spans="1:2">
      <c r="A296" t="s">
        <v>271</v>
      </c>
      <c r="B296" t="s">
        <v>1196</v>
      </c>
    </row>
    <row r="297" spans="1:2">
      <c r="A297" t="s">
        <v>271</v>
      </c>
      <c r="B297" t="s">
        <v>360</v>
      </c>
    </row>
    <row r="298" spans="1:2">
      <c r="A298" t="s">
        <v>271</v>
      </c>
      <c r="B298" t="s">
        <v>1197</v>
      </c>
    </row>
    <row r="299" spans="1:2">
      <c r="A299" t="s">
        <v>271</v>
      </c>
      <c r="B299" t="s">
        <v>364</v>
      </c>
    </row>
    <row r="300" spans="1:2">
      <c r="A300" t="s">
        <v>271</v>
      </c>
      <c r="B300" t="s">
        <v>1198</v>
      </c>
    </row>
    <row r="301" spans="1:2">
      <c r="A301" t="s">
        <v>271</v>
      </c>
      <c r="B301" t="s">
        <v>368</v>
      </c>
    </row>
    <row r="302" spans="1:2">
      <c r="A302" t="s">
        <v>271</v>
      </c>
      <c r="B302" t="s">
        <v>372</v>
      </c>
    </row>
    <row r="303" spans="1:2">
      <c r="A303" t="s">
        <v>271</v>
      </c>
      <c r="B303" t="s">
        <v>1199</v>
      </c>
    </row>
    <row r="304" spans="1:2">
      <c r="A304" t="s">
        <v>271</v>
      </c>
      <c r="B304" t="s">
        <v>1200</v>
      </c>
    </row>
    <row r="305" spans="1:2">
      <c r="A305" t="s">
        <v>271</v>
      </c>
      <c r="B305" t="s">
        <v>535</v>
      </c>
    </row>
    <row r="306" spans="1:2">
      <c r="A306" t="s">
        <v>271</v>
      </c>
      <c r="B306" t="s">
        <v>538</v>
      </c>
    </row>
    <row r="307" spans="1:2">
      <c r="A307" t="s">
        <v>271</v>
      </c>
      <c r="B307" t="s">
        <v>358</v>
      </c>
    </row>
    <row r="308" spans="1:2">
      <c r="A308" t="s">
        <v>271</v>
      </c>
      <c r="B308" t="s">
        <v>1201</v>
      </c>
    </row>
    <row r="309" spans="1:2">
      <c r="A309" t="s">
        <v>271</v>
      </c>
      <c r="B309" t="s">
        <v>361</v>
      </c>
    </row>
    <row r="310" spans="1:2">
      <c r="A310" t="s">
        <v>271</v>
      </c>
      <c r="B310" t="s">
        <v>1202</v>
      </c>
    </row>
    <row r="311" spans="1:2">
      <c r="A311" t="s">
        <v>271</v>
      </c>
      <c r="B311" t="s">
        <v>365</v>
      </c>
    </row>
    <row r="312" spans="1:2">
      <c r="A312" t="s">
        <v>271</v>
      </c>
      <c r="B312" t="s">
        <v>1203</v>
      </c>
    </row>
    <row r="313" spans="1:2">
      <c r="A313" t="s">
        <v>271</v>
      </c>
      <c r="B313" t="s">
        <v>369</v>
      </c>
    </row>
    <row r="314" spans="1:2">
      <c r="A314" t="s">
        <v>271</v>
      </c>
      <c r="B314" t="s">
        <v>373</v>
      </c>
    </row>
    <row r="315" spans="1:2">
      <c r="A315" t="s">
        <v>271</v>
      </c>
      <c r="B315" t="s">
        <v>1204</v>
      </c>
    </row>
    <row r="316" spans="1:2">
      <c r="A316" t="s">
        <v>271</v>
      </c>
      <c r="B316" t="s">
        <v>362</v>
      </c>
    </row>
    <row r="317" spans="1:2">
      <c r="A317" t="s">
        <v>271</v>
      </c>
      <c r="B317" t="s">
        <v>1205</v>
      </c>
    </row>
    <row r="318" spans="1:2">
      <c r="A318" t="s">
        <v>271</v>
      </c>
      <c r="B318" t="s">
        <v>366</v>
      </c>
    </row>
    <row r="319" spans="1:2">
      <c r="A319" t="s">
        <v>271</v>
      </c>
      <c r="B319" t="s">
        <v>1206</v>
      </c>
    </row>
    <row r="320" spans="1:2">
      <c r="A320" t="s">
        <v>271</v>
      </c>
      <c r="B320" t="s">
        <v>370</v>
      </c>
    </row>
    <row r="321" spans="1:2">
      <c r="A321" t="s">
        <v>271</v>
      </c>
      <c r="B321" t="s">
        <v>374</v>
      </c>
    </row>
    <row r="322" spans="1:2">
      <c r="A322" t="s">
        <v>104</v>
      </c>
      <c r="B322" t="s">
        <v>283</v>
      </c>
    </row>
    <row r="323" spans="1:2">
      <c r="A323" t="s">
        <v>104</v>
      </c>
      <c r="B323" t="s">
        <v>1207</v>
      </c>
    </row>
    <row r="324" spans="1:2">
      <c r="A324" t="s">
        <v>104</v>
      </c>
      <c r="B324" t="s">
        <v>285</v>
      </c>
    </row>
    <row r="325" spans="1:2">
      <c r="A325" t="s">
        <v>104</v>
      </c>
      <c r="B325" t="s">
        <v>1208</v>
      </c>
    </row>
    <row r="326" spans="1:2">
      <c r="A326" t="s">
        <v>104</v>
      </c>
      <c r="B326" t="s">
        <v>1209</v>
      </c>
    </row>
    <row r="327" spans="1:2">
      <c r="A327" t="s">
        <v>104</v>
      </c>
      <c r="B327" t="s">
        <v>1210</v>
      </c>
    </row>
    <row r="328" spans="1:2">
      <c r="A328" t="s">
        <v>104</v>
      </c>
      <c r="B328" t="s">
        <v>287</v>
      </c>
    </row>
    <row r="329" spans="1:2">
      <c r="A329" t="s">
        <v>104</v>
      </c>
      <c r="B329" t="s">
        <v>1211</v>
      </c>
    </row>
    <row r="330" spans="1:2">
      <c r="A330" t="s">
        <v>104</v>
      </c>
      <c r="B330" t="s">
        <v>290</v>
      </c>
    </row>
    <row r="331" spans="1:2">
      <c r="A331" t="s">
        <v>104</v>
      </c>
      <c r="B331" t="s">
        <v>292</v>
      </c>
    </row>
    <row r="332" spans="1:2">
      <c r="A332" t="s">
        <v>104</v>
      </c>
      <c r="B332" t="s">
        <v>284</v>
      </c>
    </row>
    <row r="333" spans="1:2">
      <c r="A333" t="s">
        <v>104</v>
      </c>
      <c r="B333" t="s">
        <v>1212</v>
      </c>
    </row>
    <row r="334" spans="1:2">
      <c r="A334" t="s">
        <v>104</v>
      </c>
      <c r="B334" t="s">
        <v>286</v>
      </c>
    </row>
    <row r="335" spans="1:2">
      <c r="A335" t="s">
        <v>104</v>
      </c>
      <c r="B335" t="s">
        <v>1213</v>
      </c>
    </row>
    <row r="336" spans="1:2">
      <c r="A336" t="s">
        <v>104</v>
      </c>
      <c r="B336" t="s">
        <v>1214</v>
      </c>
    </row>
    <row r="337" spans="1:2">
      <c r="A337" t="s">
        <v>104</v>
      </c>
      <c r="B337" t="s">
        <v>1215</v>
      </c>
    </row>
    <row r="338" spans="1:2">
      <c r="A338" t="s">
        <v>104</v>
      </c>
      <c r="B338" t="s">
        <v>288</v>
      </c>
    </row>
    <row r="339" spans="1:2">
      <c r="A339" t="s">
        <v>104</v>
      </c>
      <c r="B339" t="s">
        <v>289</v>
      </c>
    </row>
    <row r="340" spans="1:2">
      <c r="A340" t="s">
        <v>104</v>
      </c>
      <c r="B340" t="s">
        <v>1216</v>
      </c>
    </row>
    <row r="341" spans="1:2">
      <c r="A341" t="s">
        <v>104</v>
      </c>
      <c r="B341" t="s">
        <v>291</v>
      </c>
    </row>
    <row r="342" spans="1:2">
      <c r="A342" t="s">
        <v>104</v>
      </c>
      <c r="B342" t="s">
        <v>293</v>
      </c>
    </row>
    <row r="343" spans="1:2">
      <c r="A343" t="s">
        <v>104</v>
      </c>
      <c r="B343" t="s">
        <v>273</v>
      </c>
    </row>
    <row r="344" spans="1:2">
      <c r="A344" t="s">
        <v>104</v>
      </c>
      <c r="B344" t="s">
        <v>1217</v>
      </c>
    </row>
    <row r="345" spans="1:2">
      <c r="A345" t="s">
        <v>104</v>
      </c>
      <c r="B345" t="s">
        <v>275</v>
      </c>
    </row>
    <row r="346" spans="1:2">
      <c r="A346" t="s">
        <v>104</v>
      </c>
      <c r="B346" t="s">
        <v>1218</v>
      </c>
    </row>
    <row r="347" spans="1:2">
      <c r="A347" t="s">
        <v>104</v>
      </c>
      <c r="B347" t="s">
        <v>277</v>
      </c>
    </row>
    <row r="348" spans="1:2">
      <c r="A348" t="s">
        <v>104</v>
      </c>
      <c r="B348" t="s">
        <v>1219</v>
      </c>
    </row>
    <row r="349" spans="1:2">
      <c r="A349" t="s">
        <v>104</v>
      </c>
      <c r="B349" t="s">
        <v>279</v>
      </c>
    </row>
    <row r="350" spans="1:2">
      <c r="A350" t="s">
        <v>104</v>
      </c>
      <c r="B350" t="s">
        <v>281</v>
      </c>
    </row>
    <row r="351" spans="1:2">
      <c r="A351" t="s">
        <v>104</v>
      </c>
      <c r="B351" t="s">
        <v>274</v>
      </c>
    </row>
    <row r="352" spans="1:2">
      <c r="A352" t="s">
        <v>104</v>
      </c>
      <c r="B352" t="s">
        <v>1220</v>
      </c>
    </row>
    <row r="353" spans="1:2">
      <c r="A353" t="s">
        <v>104</v>
      </c>
      <c r="B353" t="s">
        <v>276</v>
      </c>
    </row>
    <row r="354" spans="1:2">
      <c r="A354" t="s">
        <v>104</v>
      </c>
      <c r="B354" t="s">
        <v>1221</v>
      </c>
    </row>
    <row r="355" spans="1:2">
      <c r="A355" t="s">
        <v>104</v>
      </c>
      <c r="B355" t="s">
        <v>1222</v>
      </c>
    </row>
    <row r="356" spans="1:2">
      <c r="A356" t="s">
        <v>104</v>
      </c>
      <c r="B356" t="s">
        <v>1223</v>
      </c>
    </row>
    <row r="357" spans="1:2">
      <c r="A357" t="s">
        <v>104</v>
      </c>
      <c r="B357" t="s">
        <v>278</v>
      </c>
    </row>
    <row r="358" spans="1:2">
      <c r="A358" t="s">
        <v>104</v>
      </c>
      <c r="B358" t="s">
        <v>1224</v>
      </c>
    </row>
    <row r="359" spans="1:2">
      <c r="A359" t="s">
        <v>104</v>
      </c>
      <c r="B359" t="s">
        <v>280</v>
      </c>
    </row>
    <row r="360" spans="1:2">
      <c r="A360" t="s">
        <v>104</v>
      </c>
      <c r="B360" t="s">
        <v>282</v>
      </c>
    </row>
    <row r="361" spans="1:2">
      <c r="A361" t="s">
        <v>270</v>
      </c>
      <c r="B361" t="s">
        <v>1225</v>
      </c>
    </row>
    <row r="362" spans="1:2">
      <c r="A362" t="s">
        <v>270</v>
      </c>
      <c r="B362" t="s">
        <v>1226</v>
      </c>
    </row>
    <row r="363" spans="1:2">
      <c r="A363" t="s">
        <v>270</v>
      </c>
      <c r="B363" t="s">
        <v>551</v>
      </c>
    </row>
    <row r="364" spans="1:2">
      <c r="A364" t="s">
        <v>270</v>
      </c>
      <c r="B364" t="s">
        <v>475</v>
      </c>
    </row>
    <row r="365" spans="1:2">
      <c r="A365" t="s">
        <v>270</v>
      </c>
      <c r="B365" t="s">
        <v>1227</v>
      </c>
    </row>
    <row r="366" spans="1:2">
      <c r="A366" t="s">
        <v>270</v>
      </c>
      <c r="B366" t="s">
        <v>1228</v>
      </c>
    </row>
    <row r="367" spans="1:2">
      <c r="A367" t="s">
        <v>270</v>
      </c>
      <c r="B367" t="s">
        <v>1229</v>
      </c>
    </row>
    <row r="368" spans="1:2">
      <c r="A368" t="s">
        <v>270</v>
      </c>
      <c r="B368" t="s">
        <v>481</v>
      </c>
    </row>
    <row r="369" spans="1:2">
      <c r="A369" t="s">
        <v>270</v>
      </c>
      <c r="B369" t="s">
        <v>1230</v>
      </c>
    </row>
    <row r="370" spans="1:2">
      <c r="A370" t="s">
        <v>270</v>
      </c>
      <c r="B370" t="s">
        <v>485</v>
      </c>
    </row>
    <row r="371" spans="1:2">
      <c r="A371" t="s">
        <v>270</v>
      </c>
      <c r="B371" t="s">
        <v>489</v>
      </c>
    </row>
    <row r="372" spans="1:2">
      <c r="A372" t="s">
        <v>270</v>
      </c>
      <c r="B372" t="s">
        <v>476</v>
      </c>
    </row>
    <row r="373" spans="1:2">
      <c r="A373" t="s">
        <v>270</v>
      </c>
      <c r="B373" t="s">
        <v>1231</v>
      </c>
    </row>
    <row r="374" spans="1:2">
      <c r="A374" t="s">
        <v>270</v>
      </c>
      <c r="B374" t="s">
        <v>478</v>
      </c>
    </row>
    <row r="375" spans="1:2">
      <c r="A375" t="s">
        <v>270</v>
      </c>
      <c r="B375" t="s">
        <v>1232</v>
      </c>
    </row>
    <row r="376" spans="1:2">
      <c r="A376" t="s">
        <v>270</v>
      </c>
      <c r="B376" t="s">
        <v>482</v>
      </c>
    </row>
    <row r="377" spans="1:2">
      <c r="A377" t="s">
        <v>270</v>
      </c>
      <c r="B377" t="s">
        <v>1233</v>
      </c>
    </row>
    <row r="378" spans="1:2">
      <c r="A378" t="s">
        <v>270</v>
      </c>
      <c r="B378" t="s">
        <v>486</v>
      </c>
    </row>
    <row r="379" spans="1:2">
      <c r="A379" t="s">
        <v>270</v>
      </c>
      <c r="B379" t="s">
        <v>490</v>
      </c>
    </row>
    <row r="380" spans="1:2">
      <c r="A380" t="s">
        <v>270</v>
      </c>
      <c r="B380" t="s">
        <v>1234</v>
      </c>
    </row>
    <row r="381" spans="1:2">
      <c r="A381" t="s">
        <v>270</v>
      </c>
      <c r="B381" t="s">
        <v>479</v>
      </c>
    </row>
    <row r="382" spans="1:2">
      <c r="A382" t="s">
        <v>270</v>
      </c>
      <c r="B382" t="s">
        <v>1235</v>
      </c>
    </row>
    <row r="383" spans="1:2">
      <c r="A383" t="s">
        <v>270</v>
      </c>
      <c r="B383" t="s">
        <v>483</v>
      </c>
    </row>
    <row r="384" spans="1:2">
      <c r="A384" t="s">
        <v>270</v>
      </c>
      <c r="B384" t="s">
        <v>1236</v>
      </c>
    </row>
    <row r="385" spans="1:2">
      <c r="A385" t="s">
        <v>270</v>
      </c>
      <c r="B385" t="s">
        <v>487</v>
      </c>
    </row>
    <row r="386" spans="1:2">
      <c r="A386" t="s">
        <v>270</v>
      </c>
      <c r="B386" t="s">
        <v>491</v>
      </c>
    </row>
    <row r="387" spans="1:2">
      <c r="A387" t="s">
        <v>270</v>
      </c>
      <c r="B387" t="s">
        <v>548</v>
      </c>
    </row>
    <row r="388" spans="1:2">
      <c r="A388" t="s">
        <v>270</v>
      </c>
      <c r="B388" t="s">
        <v>552</v>
      </c>
    </row>
    <row r="389" spans="1:2">
      <c r="A389" t="s">
        <v>270</v>
      </c>
      <c r="B389" t="s">
        <v>477</v>
      </c>
    </row>
    <row r="390" spans="1:2">
      <c r="A390" t="s">
        <v>270</v>
      </c>
      <c r="B390" t="s">
        <v>1237</v>
      </c>
    </row>
    <row r="391" spans="1:2">
      <c r="A391" t="s">
        <v>270</v>
      </c>
      <c r="B391" t="s">
        <v>480</v>
      </c>
    </row>
    <row r="392" spans="1:2">
      <c r="A392" t="s">
        <v>270</v>
      </c>
      <c r="B392" t="s">
        <v>1238</v>
      </c>
    </row>
    <row r="393" spans="1:2">
      <c r="A393" t="s">
        <v>270</v>
      </c>
      <c r="B393" t="s">
        <v>484</v>
      </c>
    </row>
    <row r="394" spans="1:2">
      <c r="A394" t="s">
        <v>270</v>
      </c>
      <c r="B394" t="s">
        <v>1239</v>
      </c>
    </row>
    <row r="395" spans="1:2">
      <c r="A395" t="s">
        <v>270</v>
      </c>
      <c r="B395" t="s">
        <v>488</v>
      </c>
    </row>
    <row r="396" spans="1:2">
      <c r="A396" t="s">
        <v>270</v>
      </c>
      <c r="B396" t="s">
        <v>492</v>
      </c>
    </row>
    <row r="397" spans="1:2">
      <c r="A397" t="s">
        <v>270</v>
      </c>
      <c r="B397" t="s">
        <v>1225</v>
      </c>
    </row>
    <row r="398" spans="1:2">
      <c r="A398" t="s">
        <v>270</v>
      </c>
      <c r="B398" t="s">
        <v>1240</v>
      </c>
    </row>
    <row r="399" spans="1:2">
      <c r="A399" t="s">
        <v>270</v>
      </c>
      <c r="B399" t="s">
        <v>549</v>
      </c>
    </row>
    <row r="400" spans="1:2">
      <c r="A400" t="s">
        <v>270</v>
      </c>
      <c r="B400" t="s">
        <v>457</v>
      </c>
    </row>
    <row r="401" spans="1:2">
      <c r="A401" t="s">
        <v>270</v>
      </c>
      <c r="B401" t="s">
        <v>1241</v>
      </c>
    </row>
    <row r="402" spans="1:2">
      <c r="A402" t="s">
        <v>270</v>
      </c>
      <c r="B402" t="s">
        <v>460</v>
      </c>
    </row>
    <row r="403" spans="1:2">
      <c r="A403" t="s">
        <v>270</v>
      </c>
      <c r="B403" t="s">
        <v>1242</v>
      </c>
    </row>
    <row r="404" spans="1:2">
      <c r="A404" t="s">
        <v>270</v>
      </c>
      <c r="B404" t="s">
        <v>464</v>
      </c>
    </row>
    <row r="405" spans="1:2">
      <c r="A405" t="s">
        <v>270</v>
      </c>
      <c r="B405" t="s">
        <v>1243</v>
      </c>
    </row>
    <row r="406" spans="1:2">
      <c r="A406" t="s">
        <v>270</v>
      </c>
      <c r="B406" t="s">
        <v>468</v>
      </c>
    </row>
    <row r="407" spans="1:2">
      <c r="A407" t="s">
        <v>270</v>
      </c>
      <c r="B407" t="s">
        <v>1244</v>
      </c>
    </row>
    <row r="408" spans="1:2">
      <c r="A408" t="s">
        <v>270</v>
      </c>
      <c r="B408" t="s">
        <v>458</v>
      </c>
    </row>
    <row r="409" spans="1:2">
      <c r="A409" t="s">
        <v>270</v>
      </c>
      <c r="B409" t="s">
        <v>1245</v>
      </c>
    </row>
    <row r="410" spans="1:2">
      <c r="A410" t="s">
        <v>270</v>
      </c>
      <c r="B410" t="s">
        <v>461</v>
      </c>
    </row>
    <row r="411" spans="1:2">
      <c r="A411" t="s">
        <v>270</v>
      </c>
      <c r="B411" t="s">
        <v>1246</v>
      </c>
    </row>
    <row r="412" spans="1:2">
      <c r="A412" t="s">
        <v>270</v>
      </c>
      <c r="B412" t="s">
        <v>465</v>
      </c>
    </row>
    <row r="413" spans="1:2">
      <c r="A413" t="s">
        <v>270</v>
      </c>
      <c r="B413" t="s">
        <v>1247</v>
      </c>
    </row>
    <row r="414" spans="1:2">
      <c r="A414" t="s">
        <v>270</v>
      </c>
      <c r="B414" t="s">
        <v>469</v>
      </c>
    </row>
    <row r="415" spans="1:2">
      <c r="A415" t="s">
        <v>270</v>
      </c>
      <c r="B415" t="s">
        <v>472</v>
      </c>
    </row>
    <row r="416" spans="1:2">
      <c r="A416" t="s">
        <v>270</v>
      </c>
      <c r="B416" t="s">
        <v>1248</v>
      </c>
    </row>
    <row r="417" spans="1:2">
      <c r="A417" t="s">
        <v>270</v>
      </c>
      <c r="B417" t="s">
        <v>462</v>
      </c>
    </row>
    <row r="418" spans="1:2">
      <c r="A418" t="s">
        <v>270</v>
      </c>
      <c r="B418" t="s">
        <v>1249</v>
      </c>
    </row>
    <row r="419" spans="1:2">
      <c r="A419" t="s">
        <v>270</v>
      </c>
      <c r="B419" t="s">
        <v>466</v>
      </c>
    </row>
    <row r="420" spans="1:2">
      <c r="A420" t="s">
        <v>270</v>
      </c>
      <c r="B420" t="s">
        <v>1250</v>
      </c>
    </row>
    <row r="421" spans="1:2">
      <c r="A421" t="s">
        <v>270</v>
      </c>
      <c r="B421" t="s">
        <v>470</v>
      </c>
    </row>
    <row r="422" spans="1:2">
      <c r="A422" t="s">
        <v>270</v>
      </c>
      <c r="B422" t="s">
        <v>473</v>
      </c>
    </row>
    <row r="423" spans="1:2">
      <c r="A423" t="s">
        <v>270</v>
      </c>
      <c r="B423" t="s">
        <v>547</v>
      </c>
    </row>
    <row r="424" spans="1:2">
      <c r="A424" t="s">
        <v>270</v>
      </c>
      <c r="B424" t="s">
        <v>550</v>
      </c>
    </row>
    <row r="425" spans="1:2">
      <c r="A425" t="s">
        <v>270</v>
      </c>
      <c r="B425" t="s">
        <v>459</v>
      </c>
    </row>
    <row r="426" spans="1:2">
      <c r="A426" t="s">
        <v>270</v>
      </c>
      <c r="B426" t="s">
        <v>1251</v>
      </c>
    </row>
    <row r="427" spans="1:2">
      <c r="A427" t="s">
        <v>270</v>
      </c>
      <c r="B427" t="s">
        <v>463</v>
      </c>
    </row>
    <row r="428" spans="1:2">
      <c r="A428" t="s">
        <v>270</v>
      </c>
      <c r="B428" t="s">
        <v>1252</v>
      </c>
    </row>
    <row r="429" spans="1:2">
      <c r="A429" t="s">
        <v>270</v>
      </c>
      <c r="B429" t="s">
        <v>467</v>
      </c>
    </row>
    <row r="430" spans="1:2">
      <c r="A430" t="s">
        <v>270</v>
      </c>
      <c r="B430" t="s">
        <v>1253</v>
      </c>
    </row>
    <row r="431" spans="1:2">
      <c r="A431" t="s">
        <v>270</v>
      </c>
      <c r="B431" t="s">
        <v>471</v>
      </c>
    </row>
    <row r="432" spans="1:2">
      <c r="A432" t="s">
        <v>270</v>
      </c>
      <c r="B432" t="s">
        <v>474</v>
      </c>
    </row>
    <row r="433" spans="1:2">
      <c r="A433" t="s">
        <v>1254</v>
      </c>
      <c r="B433" t="s">
        <v>1146</v>
      </c>
    </row>
    <row r="434" spans="1:2">
      <c r="A434" t="s">
        <v>1254</v>
      </c>
      <c r="B434" t="s">
        <v>1147</v>
      </c>
    </row>
    <row r="435" spans="1:2">
      <c r="A435" t="s">
        <v>1254</v>
      </c>
      <c r="B435" t="s">
        <v>1161</v>
      </c>
    </row>
    <row r="436" spans="1:2">
      <c r="A436" t="s">
        <v>1254</v>
      </c>
      <c r="B436" t="s">
        <v>1162</v>
      </c>
    </row>
  </sheetData>
  <sheetProtection algorithmName="SHA-512" hashValue="wyBM3dbrXNGXL6jz0p+aV/fXuNdCL2LvNH092e04T4YheRxb6LxA2fbOmzjxPn9jXFB0cvLyya4kUme1d2ucHw==" saltValue="vuxN4UQTh0y4ELW+j/YA4Q==" spinCount="100000" sheet="1" objects="1" scenarios="1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DC5DBB-BD1E-4DBE-9BD9-E34841B780F1}">
  <dimension ref="A1:B389"/>
  <sheetViews>
    <sheetView workbookViewId="0">
      <selection sqref="A1:B7"/>
    </sheetView>
  </sheetViews>
  <sheetFormatPr defaultRowHeight="14.4"/>
  <cols>
    <col min="1" max="1" width="15.109375" bestFit="1" customWidth="1"/>
    <col min="2" max="2" width="28.5546875" bestFit="1" customWidth="1"/>
  </cols>
  <sheetData>
    <row r="1" spans="1:2">
      <c r="A1" t="s">
        <v>267</v>
      </c>
      <c r="B1" t="s">
        <v>230</v>
      </c>
    </row>
    <row r="2" spans="1:2">
      <c r="A2" t="s">
        <v>780</v>
      </c>
      <c r="B2" t="s">
        <v>587</v>
      </c>
    </row>
    <row r="3" spans="1:2">
      <c r="A3" t="s">
        <v>780</v>
      </c>
      <c r="B3" t="s">
        <v>613</v>
      </c>
    </row>
    <row r="4" spans="1:2">
      <c r="A4" t="s">
        <v>780</v>
      </c>
      <c r="B4" t="s">
        <v>614</v>
      </c>
    </row>
    <row r="5" spans="1:2">
      <c r="A5" t="s">
        <v>780</v>
      </c>
      <c r="B5" t="s">
        <v>615</v>
      </c>
    </row>
    <row r="6" spans="1:2">
      <c r="A6" t="s">
        <v>780</v>
      </c>
      <c r="B6" t="s">
        <v>616</v>
      </c>
    </row>
    <row r="7" spans="1:2">
      <c r="A7" t="s">
        <v>780</v>
      </c>
      <c r="B7" t="s">
        <v>617</v>
      </c>
    </row>
    <row r="8" spans="1:2">
      <c r="A8" t="s">
        <v>780</v>
      </c>
      <c r="B8" t="s">
        <v>618</v>
      </c>
    </row>
    <row r="9" spans="1:2">
      <c r="A9" t="s">
        <v>780</v>
      </c>
      <c r="B9" t="s">
        <v>619</v>
      </c>
    </row>
    <row r="10" spans="1:2">
      <c r="A10" t="s">
        <v>780</v>
      </c>
      <c r="B10" t="s">
        <v>620</v>
      </c>
    </row>
    <row r="11" spans="1:2">
      <c r="A11" t="s">
        <v>780</v>
      </c>
      <c r="B11" t="s">
        <v>621</v>
      </c>
    </row>
    <row r="12" spans="1:2">
      <c r="A12" t="s">
        <v>780</v>
      </c>
      <c r="B12" t="s">
        <v>622</v>
      </c>
    </row>
    <row r="13" spans="1:2">
      <c r="A13" t="s">
        <v>780</v>
      </c>
      <c r="B13" t="s">
        <v>623</v>
      </c>
    </row>
    <row r="14" spans="1:2">
      <c r="A14" t="s">
        <v>780</v>
      </c>
      <c r="B14" t="s">
        <v>624</v>
      </c>
    </row>
    <row r="15" spans="1:2">
      <c r="A15" t="s">
        <v>780</v>
      </c>
      <c r="B15" t="s">
        <v>625</v>
      </c>
    </row>
    <row r="16" spans="1:2">
      <c r="A16" t="s">
        <v>780</v>
      </c>
      <c r="B16" t="s">
        <v>626</v>
      </c>
    </row>
    <row r="17" spans="1:2">
      <c r="A17" t="s">
        <v>780</v>
      </c>
      <c r="B17" t="s">
        <v>627</v>
      </c>
    </row>
    <row r="18" spans="1:2">
      <c r="A18" t="s">
        <v>780</v>
      </c>
      <c r="B18" t="s">
        <v>628</v>
      </c>
    </row>
    <row r="19" spans="1:2">
      <c r="A19" t="s">
        <v>780</v>
      </c>
      <c r="B19" t="s">
        <v>629</v>
      </c>
    </row>
    <row r="20" spans="1:2">
      <c r="A20" t="s">
        <v>780</v>
      </c>
      <c r="B20" t="s">
        <v>630</v>
      </c>
    </row>
    <row r="21" spans="1:2">
      <c r="A21" t="s">
        <v>780</v>
      </c>
      <c r="B21" t="s">
        <v>631</v>
      </c>
    </row>
    <row r="22" spans="1:2">
      <c r="A22" t="s">
        <v>780</v>
      </c>
      <c r="B22" t="s">
        <v>632</v>
      </c>
    </row>
    <row r="23" spans="1:2">
      <c r="A23" t="s">
        <v>780</v>
      </c>
      <c r="B23" t="s">
        <v>633</v>
      </c>
    </row>
    <row r="24" spans="1:2">
      <c r="A24" t="s">
        <v>780</v>
      </c>
      <c r="B24" t="s">
        <v>634</v>
      </c>
    </row>
    <row r="25" spans="1:2">
      <c r="A25" t="s">
        <v>780</v>
      </c>
      <c r="B25" t="s">
        <v>635</v>
      </c>
    </row>
    <row r="26" spans="1:2">
      <c r="A26" t="s">
        <v>780</v>
      </c>
      <c r="B26" t="s">
        <v>636</v>
      </c>
    </row>
    <row r="27" spans="1:2">
      <c r="A27" t="s">
        <v>780</v>
      </c>
      <c r="B27" t="s">
        <v>637</v>
      </c>
    </row>
    <row r="28" spans="1:2">
      <c r="A28" t="s">
        <v>780</v>
      </c>
      <c r="B28" t="s">
        <v>638</v>
      </c>
    </row>
    <row r="29" spans="1:2">
      <c r="A29" t="s">
        <v>780</v>
      </c>
      <c r="B29" t="s">
        <v>639</v>
      </c>
    </row>
    <row r="30" spans="1:2">
      <c r="A30" t="s">
        <v>780</v>
      </c>
      <c r="B30" t="s">
        <v>640</v>
      </c>
    </row>
    <row r="31" spans="1:2">
      <c r="A31" t="s">
        <v>780</v>
      </c>
      <c r="B31" t="s">
        <v>641</v>
      </c>
    </row>
    <row r="32" spans="1:2">
      <c r="A32" t="s">
        <v>780</v>
      </c>
      <c r="B32" t="s">
        <v>642</v>
      </c>
    </row>
    <row r="33" spans="1:2">
      <c r="A33" t="s">
        <v>780</v>
      </c>
      <c r="B33" t="s">
        <v>643</v>
      </c>
    </row>
    <row r="34" spans="1:2">
      <c r="A34" t="s">
        <v>780</v>
      </c>
      <c r="B34" t="s">
        <v>644</v>
      </c>
    </row>
    <row r="35" spans="1:2">
      <c r="A35" t="s">
        <v>780</v>
      </c>
      <c r="B35" t="s">
        <v>645</v>
      </c>
    </row>
    <row r="36" spans="1:2">
      <c r="A36" t="s">
        <v>780</v>
      </c>
      <c r="B36" t="s">
        <v>646</v>
      </c>
    </row>
    <row r="37" spans="1:2">
      <c r="A37" t="s">
        <v>780</v>
      </c>
      <c r="B37" t="s">
        <v>647</v>
      </c>
    </row>
    <row r="38" spans="1:2">
      <c r="A38" t="s">
        <v>780</v>
      </c>
      <c r="B38" t="s">
        <v>648</v>
      </c>
    </row>
    <row r="39" spans="1:2">
      <c r="A39" t="s">
        <v>780</v>
      </c>
      <c r="B39" t="s">
        <v>649</v>
      </c>
    </row>
    <row r="40" spans="1:2">
      <c r="A40" t="s">
        <v>780</v>
      </c>
      <c r="B40" t="s">
        <v>650</v>
      </c>
    </row>
    <row r="41" spans="1:2">
      <c r="A41" t="s">
        <v>780</v>
      </c>
      <c r="B41" t="s">
        <v>651</v>
      </c>
    </row>
    <row r="42" spans="1:2">
      <c r="A42" t="s">
        <v>780</v>
      </c>
      <c r="B42" t="s">
        <v>652</v>
      </c>
    </row>
    <row r="43" spans="1:2">
      <c r="A43" t="s">
        <v>780</v>
      </c>
      <c r="B43" t="s">
        <v>653</v>
      </c>
    </row>
    <row r="44" spans="1:2">
      <c r="A44" t="s">
        <v>780</v>
      </c>
      <c r="B44" t="s">
        <v>654</v>
      </c>
    </row>
    <row r="45" spans="1:2">
      <c r="A45" t="s">
        <v>780</v>
      </c>
      <c r="B45" t="s">
        <v>655</v>
      </c>
    </row>
    <row r="46" spans="1:2">
      <c r="A46" t="s">
        <v>780</v>
      </c>
      <c r="B46" t="s">
        <v>656</v>
      </c>
    </row>
    <row r="47" spans="1:2">
      <c r="A47" t="s">
        <v>780</v>
      </c>
      <c r="B47" t="s">
        <v>657</v>
      </c>
    </row>
    <row r="48" spans="1:2">
      <c r="A48" t="s">
        <v>780</v>
      </c>
      <c r="B48" t="s">
        <v>658</v>
      </c>
    </row>
    <row r="49" spans="1:2">
      <c r="A49" t="s">
        <v>780</v>
      </c>
      <c r="B49" t="s">
        <v>659</v>
      </c>
    </row>
    <row r="50" spans="1:2">
      <c r="A50" t="s">
        <v>780</v>
      </c>
      <c r="B50" t="s">
        <v>660</v>
      </c>
    </row>
    <row r="51" spans="1:2">
      <c r="A51" t="s">
        <v>780</v>
      </c>
      <c r="B51" t="s">
        <v>661</v>
      </c>
    </row>
    <row r="52" spans="1:2">
      <c r="A52" t="s">
        <v>780</v>
      </c>
      <c r="B52" t="s">
        <v>662</v>
      </c>
    </row>
    <row r="53" spans="1:2">
      <c r="A53" t="s">
        <v>780</v>
      </c>
      <c r="B53" t="s">
        <v>663</v>
      </c>
    </row>
    <row r="54" spans="1:2">
      <c r="A54" t="s">
        <v>780</v>
      </c>
      <c r="B54" t="s">
        <v>664</v>
      </c>
    </row>
    <row r="55" spans="1:2">
      <c r="A55" t="s">
        <v>780</v>
      </c>
      <c r="B55" t="s">
        <v>665</v>
      </c>
    </row>
    <row r="56" spans="1:2">
      <c r="A56" t="s">
        <v>780</v>
      </c>
      <c r="B56" t="s">
        <v>666</v>
      </c>
    </row>
    <row r="57" spans="1:2">
      <c r="A57" t="s">
        <v>780</v>
      </c>
      <c r="B57" t="s">
        <v>667</v>
      </c>
    </row>
    <row r="58" spans="1:2">
      <c r="A58" t="s">
        <v>780</v>
      </c>
      <c r="B58" t="s">
        <v>668</v>
      </c>
    </row>
    <row r="59" spans="1:2">
      <c r="A59" t="s">
        <v>780</v>
      </c>
      <c r="B59" t="s">
        <v>669</v>
      </c>
    </row>
    <row r="60" spans="1:2">
      <c r="A60" t="s">
        <v>780</v>
      </c>
      <c r="B60" t="s">
        <v>670</v>
      </c>
    </row>
    <row r="61" spans="1:2">
      <c r="A61" t="s">
        <v>780</v>
      </c>
      <c r="B61" t="s">
        <v>671</v>
      </c>
    </row>
    <row r="62" spans="1:2">
      <c r="A62" t="s">
        <v>780</v>
      </c>
      <c r="B62" t="s">
        <v>672</v>
      </c>
    </row>
    <row r="63" spans="1:2">
      <c r="A63" t="s">
        <v>780</v>
      </c>
      <c r="B63" t="s">
        <v>673</v>
      </c>
    </row>
    <row r="64" spans="1:2">
      <c r="A64" t="s">
        <v>780</v>
      </c>
      <c r="B64" t="s">
        <v>674</v>
      </c>
    </row>
    <row r="65" spans="1:2">
      <c r="A65" t="s">
        <v>780</v>
      </c>
      <c r="B65" t="s">
        <v>675</v>
      </c>
    </row>
    <row r="66" spans="1:2">
      <c r="A66" t="s">
        <v>780</v>
      </c>
      <c r="B66" t="s">
        <v>676</v>
      </c>
    </row>
    <row r="67" spans="1:2">
      <c r="A67" t="s">
        <v>780</v>
      </c>
      <c r="B67" t="s">
        <v>677</v>
      </c>
    </row>
    <row r="68" spans="1:2">
      <c r="A68" t="s">
        <v>780</v>
      </c>
      <c r="B68" t="s">
        <v>678</v>
      </c>
    </row>
    <row r="69" spans="1:2">
      <c r="A69" t="s">
        <v>780</v>
      </c>
      <c r="B69" t="s">
        <v>679</v>
      </c>
    </row>
    <row r="70" spans="1:2">
      <c r="A70" t="s">
        <v>780</v>
      </c>
      <c r="B70" t="s">
        <v>680</v>
      </c>
    </row>
    <row r="71" spans="1:2">
      <c r="A71" t="s">
        <v>780</v>
      </c>
      <c r="B71" t="s">
        <v>681</v>
      </c>
    </row>
    <row r="72" spans="1:2">
      <c r="A72" t="s">
        <v>780</v>
      </c>
      <c r="B72" t="s">
        <v>682</v>
      </c>
    </row>
    <row r="73" spans="1:2">
      <c r="A73" t="s">
        <v>780</v>
      </c>
      <c r="B73" t="s">
        <v>683</v>
      </c>
    </row>
    <row r="74" spans="1:2">
      <c r="A74" t="s">
        <v>780</v>
      </c>
      <c r="B74" t="s">
        <v>684</v>
      </c>
    </row>
    <row r="75" spans="1:2">
      <c r="A75" t="s">
        <v>780</v>
      </c>
      <c r="B75" t="s">
        <v>685</v>
      </c>
    </row>
    <row r="76" spans="1:2">
      <c r="A76" t="s">
        <v>780</v>
      </c>
      <c r="B76" t="s">
        <v>686</v>
      </c>
    </row>
    <row r="77" spans="1:2">
      <c r="A77" t="s">
        <v>780</v>
      </c>
      <c r="B77" t="s">
        <v>687</v>
      </c>
    </row>
    <row r="78" spans="1:2">
      <c r="A78" t="s">
        <v>780</v>
      </c>
      <c r="B78" t="s">
        <v>688</v>
      </c>
    </row>
    <row r="79" spans="1:2">
      <c r="A79" t="s">
        <v>780</v>
      </c>
      <c r="B79" t="s">
        <v>689</v>
      </c>
    </row>
    <row r="80" spans="1:2">
      <c r="A80" t="s">
        <v>780</v>
      </c>
      <c r="B80" t="s">
        <v>690</v>
      </c>
    </row>
    <row r="81" spans="1:2">
      <c r="A81" t="s">
        <v>780</v>
      </c>
      <c r="B81" t="s">
        <v>691</v>
      </c>
    </row>
    <row r="82" spans="1:2">
      <c r="A82" t="s">
        <v>780</v>
      </c>
      <c r="B82" t="s">
        <v>692</v>
      </c>
    </row>
    <row r="83" spans="1:2">
      <c r="A83" t="s">
        <v>780</v>
      </c>
      <c r="B83" t="s">
        <v>693</v>
      </c>
    </row>
    <row r="84" spans="1:2">
      <c r="A84" t="s">
        <v>780</v>
      </c>
      <c r="B84" t="s">
        <v>694</v>
      </c>
    </row>
    <row r="85" spans="1:2">
      <c r="A85" t="s">
        <v>780</v>
      </c>
      <c r="B85" t="s">
        <v>695</v>
      </c>
    </row>
    <row r="86" spans="1:2">
      <c r="A86" t="s">
        <v>780</v>
      </c>
      <c r="B86" t="s">
        <v>696</v>
      </c>
    </row>
    <row r="87" spans="1:2">
      <c r="A87" t="s">
        <v>780</v>
      </c>
      <c r="B87" t="s">
        <v>697</v>
      </c>
    </row>
    <row r="88" spans="1:2">
      <c r="A88" t="s">
        <v>780</v>
      </c>
      <c r="B88" t="s">
        <v>698</v>
      </c>
    </row>
    <row r="89" spans="1:2">
      <c r="A89" t="s">
        <v>780</v>
      </c>
      <c r="B89" t="s">
        <v>699</v>
      </c>
    </row>
    <row r="90" spans="1:2">
      <c r="A90" t="s">
        <v>780</v>
      </c>
      <c r="B90" t="s">
        <v>700</v>
      </c>
    </row>
    <row r="91" spans="1:2">
      <c r="A91" t="s">
        <v>780</v>
      </c>
      <c r="B91" t="s">
        <v>701</v>
      </c>
    </row>
    <row r="92" spans="1:2">
      <c r="A92" t="s">
        <v>780</v>
      </c>
      <c r="B92" t="s">
        <v>702</v>
      </c>
    </row>
    <row r="93" spans="1:2">
      <c r="A93" t="s">
        <v>780</v>
      </c>
      <c r="B93" t="s">
        <v>703</v>
      </c>
    </row>
    <row r="94" spans="1:2">
      <c r="A94" t="s">
        <v>780</v>
      </c>
      <c r="B94" t="s">
        <v>704</v>
      </c>
    </row>
    <row r="95" spans="1:2">
      <c r="A95" t="s">
        <v>780</v>
      </c>
      <c r="B95" t="s">
        <v>705</v>
      </c>
    </row>
    <row r="96" spans="1:2">
      <c r="A96" t="s">
        <v>780</v>
      </c>
      <c r="B96" t="s">
        <v>706</v>
      </c>
    </row>
    <row r="97" spans="1:2">
      <c r="A97" t="s">
        <v>780</v>
      </c>
      <c r="B97" t="s">
        <v>707</v>
      </c>
    </row>
    <row r="98" spans="1:2">
      <c r="A98" t="s">
        <v>780</v>
      </c>
      <c r="B98" t="s">
        <v>708</v>
      </c>
    </row>
    <row r="99" spans="1:2">
      <c r="A99" t="s">
        <v>780</v>
      </c>
      <c r="B99" t="s">
        <v>709</v>
      </c>
    </row>
    <row r="100" spans="1:2">
      <c r="A100" t="s">
        <v>780</v>
      </c>
      <c r="B100" t="s">
        <v>710</v>
      </c>
    </row>
    <row r="101" spans="1:2">
      <c r="A101" t="s">
        <v>780</v>
      </c>
      <c r="B101" t="s">
        <v>711</v>
      </c>
    </row>
    <row r="102" spans="1:2">
      <c r="A102" t="s">
        <v>780</v>
      </c>
      <c r="B102" t="s">
        <v>712</v>
      </c>
    </row>
    <row r="103" spans="1:2">
      <c r="A103" t="s">
        <v>780</v>
      </c>
      <c r="B103" t="s">
        <v>713</v>
      </c>
    </row>
    <row r="104" spans="1:2">
      <c r="A104" t="s">
        <v>780</v>
      </c>
      <c r="B104" t="s">
        <v>714</v>
      </c>
    </row>
    <row r="105" spans="1:2">
      <c r="A105" t="s">
        <v>780</v>
      </c>
      <c r="B105" t="s">
        <v>715</v>
      </c>
    </row>
    <row r="106" spans="1:2">
      <c r="A106" t="s">
        <v>780</v>
      </c>
      <c r="B106" t="s">
        <v>716</v>
      </c>
    </row>
    <row r="107" spans="1:2">
      <c r="A107" t="s">
        <v>780</v>
      </c>
      <c r="B107" t="s">
        <v>717</v>
      </c>
    </row>
    <row r="108" spans="1:2">
      <c r="A108" t="s">
        <v>780</v>
      </c>
      <c r="B108" t="s">
        <v>718</v>
      </c>
    </row>
    <row r="109" spans="1:2">
      <c r="A109" t="s">
        <v>780</v>
      </c>
      <c r="B109" t="s">
        <v>719</v>
      </c>
    </row>
    <row r="110" spans="1:2">
      <c r="A110" t="s">
        <v>780</v>
      </c>
      <c r="B110" t="s">
        <v>720</v>
      </c>
    </row>
    <row r="111" spans="1:2">
      <c r="A111" t="s">
        <v>780</v>
      </c>
      <c r="B111" t="s">
        <v>721</v>
      </c>
    </row>
    <row r="112" spans="1:2">
      <c r="A112" t="s">
        <v>780</v>
      </c>
      <c r="B112" t="s">
        <v>722</v>
      </c>
    </row>
    <row r="113" spans="1:2">
      <c r="A113" t="s">
        <v>780</v>
      </c>
      <c r="B113" t="s">
        <v>723</v>
      </c>
    </row>
    <row r="114" spans="1:2">
      <c r="A114" t="s">
        <v>780</v>
      </c>
      <c r="B114" t="s">
        <v>724</v>
      </c>
    </row>
    <row r="115" spans="1:2">
      <c r="A115" t="s">
        <v>780</v>
      </c>
      <c r="B115" t="s">
        <v>725</v>
      </c>
    </row>
    <row r="116" spans="1:2">
      <c r="A116" t="s">
        <v>780</v>
      </c>
      <c r="B116" t="s">
        <v>726</v>
      </c>
    </row>
    <row r="117" spans="1:2">
      <c r="A117" t="s">
        <v>780</v>
      </c>
      <c r="B117" t="s">
        <v>727</v>
      </c>
    </row>
    <row r="118" spans="1:2">
      <c r="A118" t="s">
        <v>780</v>
      </c>
      <c r="B118" t="s">
        <v>728</v>
      </c>
    </row>
    <row r="119" spans="1:2">
      <c r="A119" t="s">
        <v>780</v>
      </c>
      <c r="B119" t="s">
        <v>729</v>
      </c>
    </row>
    <row r="120" spans="1:2">
      <c r="A120" t="s">
        <v>780</v>
      </c>
      <c r="B120" t="s">
        <v>730</v>
      </c>
    </row>
    <row r="121" spans="1:2">
      <c r="A121" t="s">
        <v>780</v>
      </c>
      <c r="B121" t="s">
        <v>731</v>
      </c>
    </row>
    <row r="122" spans="1:2">
      <c r="A122" t="s">
        <v>780</v>
      </c>
      <c r="B122" t="s">
        <v>732</v>
      </c>
    </row>
    <row r="123" spans="1:2">
      <c r="A123" t="s">
        <v>780</v>
      </c>
      <c r="B123" t="s">
        <v>733</v>
      </c>
    </row>
    <row r="124" spans="1:2">
      <c r="A124" t="s">
        <v>780</v>
      </c>
      <c r="B124" t="s">
        <v>734</v>
      </c>
    </row>
    <row r="125" spans="1:2">
      <c r="A125" t="s">
        <v>780</v>
      </c>
      <c r="B125" t="s">
        <v>735</v>
      </c>
    </row>
    <row r="126" spans="1:2">
      <c r="A126" t="s">
        <v>269</v>
      </c>
      <c r="B126" t="s">
        <v>736</v>
      </c>
    </row>
    <row r="127" spans="1:2">
      <c r="A127" t="s">
        <v>269</v>
      </c>
      <c r="B127" t="s">
        <v>737</v>
      </c>
    </row>
    <row r="128" spans="1:2">
      <c r="A128" t="s">
        <v>269</v>
      </c>
      <c r="B128" t="s">
        <v>738</v>
      </c>
    </row>
    <row r="129" spans="1:2">
      <c r="A129" t="s">
        <v>269</v>
      </c>
      <c r="B129" t="s">
        <v>739</v>
      </c>
    </row>
    <row r="130" spans="1:2">
      <c r="A130" t="s">
        <v>269</v>
      </c>
      <c r="B130" t="s">
        <v>740</v>
      </c>
    </row>
    <row r="131" spans="1:2">
      <c r="A131" t="s">
        <v>269</v>
      </c>
      <c r="B131" t="s">
        <v>741</v>
      </c>
    </row>
    <row r="132" spans="1:2">
      <c r="A132" t="s">
        <v>269</v>
      </c>
      <c r="B132" t="s">
        <v>742</v>
      </c>
    </row>
    <row r="133" spans="1:2">
      <c r="A133" t="s">
        <v>269</v>
      </c>
      <c r="B133" t="s">
        <v>743</v>
      </c>
    </row>
    <row r="134" spans="1:2">
      <c r="A134" t="s">
        <v>269</v>
      </c>
      <c r="B134" t="s">
        <v>744</v>
      </c>
    </row>
    <row r="135" spans="1:2">
      <c r="A135" t="s">
        <v>269</v>
      </c>
      <c r="B135" t="s">
        <v>745</v>
      </c>
    </row>
    <row r="136" spans="1:2">
      <c r="A136" t="s">
        <v>269</v>
      </c>
      <c r="B136" t="s">
        <v>746</v>
      </c>
    </row>
    <row r="137" spans="1:2">
      <c r="A137" t="s">
        <v>269</v>
      </c>
      <c r="B137" t="s">
        <v>747</v>
      </c>
    </row>
    <row r="138" spans="1:2">
      <c r="A138" t="s">
        <v>269</v>
      </c>
      <c r="B138" t="s">
        <v>748</v>
      </c>
    </row>
    <row r="139" spans="1:2">
      <c r="A139" t="s">
        <v>269</v>
      </c>
      <c r="B139" t="s">
        <v>749</v>
      </c>
    </row>
    <row r="140" spans="1:2">
      <c r="A140" t="s">
        <v>269</v>
      </c>
      <c r="B140" t="s">
        <v>750</v>
      </c>
    </row>
    <row r="141" spans="1:2">
      <c r="A141" t="s">
        <v>269</v>
      </c>
      <c r="B141" t="s">
        <v>751</v>
      </c>
    </row>
    <row r="142" spans="1:2">
      <c r="A142" t="s">
        <v>269</v>
      </c>
      <c r="B142" t="s">
        <v>752</v>
      </c>
    </row>
    <row r="143" spans="1:2">
      <c r="A143" t="s">
        <v>269</v>
      </c>
      <c r="B143" t="s">
        <v>753</v>
      </c>
    </row>
    <row r="144" spans="1:2">
      <c r="A144" t="s">
        <v>269</v>
      </c>
      <c r="B144" t="s">
        <v>754</v>
      </c>
    </row>
    <row r="145" spans="1:2">
      <c r="A145" t="s">
        <v>269</v>
      </c>
      <c r="B145" t="s">
        <v>755</v>
      </c>
    </row>
    <row r="146" spans="1:2">
      <c r="A146" t="s">
        <v>269</v>
      </c>
      <c r="B146" t="s">
        <v>756</v>
      </c>
    </row>
    <row r="147" spans="1:2">
      <c r="A147" t="s">
        <v>269</v>
      </c>
      <c r="B147" t="s">
        <v>757</v>
      </c>
    </row>
    <row r="148" spans="1:2">
      <c r="A148" t="s">
        <v>269</v>
      </c>
      <c r="B148" t="s">
        <v>758</v>
      </c>
    </row>
    <row r="149" spans="1:2">
      <c r="A149" t="s">
        <v>269</v>
      </c>
      <c r="B149" t="s">
        <v>759</v>
      </c>
    </row>
    <row r="150" spans="1:2">
      <c r="A150" t="s">
        <v>269</v>
      </c>
      <c r="B150" t="s">
        <v>760</v>
      </c>
    </row>
    <row r="151" spans="1:2">
      <c r="A151" t="s">
        <v>269</v>
      </c>
      <c r="B151" t="s">
        <v>761</v>
      </c>
    </row>
    <row r="152" spans="1:2">
      <c r="A152" t="s">
        <v>269</v>
      </c>
      <c r="B152" t="s">
        <v>762</v>
      </c>
    </row>
    <row r="153" spans="1:2">
      <c r="A153" t="s">
        <v>269</v>
      </c>
      <c r="B153" t="s">
        <v>763</v>
      </c>
    </row>
    <row r="154" spans="1:2">
      <c r="A154" t="s">
        <v>269</v>
      </c>
      <c r="B154" t="s">
        <v>764</v>
      </c>
    </row>
    <row r="155" spans="1:2">
      <c r="A155" t="s">
        <v>269</v>
      </c>
      <c r="B155" t="s">
        <v>765</v>
      </c>
    </row>
    <row r="156" spans="1:2">
      <c r="A156" t="s">
        <v>269</v>
      </c>
      <c r="B156" t="s">
        <v>766</v>
      </c>
    </row>
    <row r="157" spans="1:2">
      <c r="A157" t="s">
        <v>269</v>
      </c>
      <c r="B157" t="s">
        <v>767</v>
      </c>
    </row>
    <row r="158" spans="1:2">
      <c r="A158" t="s">
        <v>269</v>
      </c>
      <c r="B158" t="s">
        <v>768</v>
      </c>
    </row>
    <row r="159" spans="1:2">
      <c r="A159" t="s">
        <v>269</v>
      </c>
      <c r="B159" t="s">
        <v>769</v>
      </c>
    </row>
    <row r="160" spans="1:2">
      <c r="A160" t="s">
        <v>269</v>
      </c>
      <c r="B160" t="s">
        <v>770</v>
      </c>
    </row>
    <row r="161" spans="1:2">
      <c r="A161" t="s">
        <v>269</v>
      </c>
      <c r="B161" t="s">
        <v>771</v>
      </c>
    </row>
    <row r="162" spans="1:2">
      <c r="A162" t="s">
        <v>269</v>
      </c>
      <c r="B162" t="s">
        <v>772</v>
      </c>
    </row>
    <row r="163" spans="1:2">
      <c r="A163" t="s">
        <v>269</v>
      </c>
      <c r="B163" t="s">
        <v>773</v>
      </c>
    </row>
    <row r="164" spans="1:2">
      <c r="A164" t="s">
        <v>269</v>
      </c>
      <c r="B164" t="s">
        <v>774</v>
      </c>
    </row>
    <row r="165" spans="1:2">
      <c r="A165" t="s">
        <v>269</v>
      </c>
      <c r="B165" t="s">
        <v>775</v>
      </c>
    </row>
    <row r="166" spans="1:2">
      <c r="A166" t="s">
        <v>269</v>
      </c>
      <c r="B166" t="s">
        <v>776</v>
      </c>
    </row>
    <row r="167" spans="1:2">
      <c r="A167" t="s">
        <v>269</v>
      </c>
      <c r="B167" t="s">
        <v>777</v>
      </c>
    </row>
    <row r="168" spans="1:2">
      <c r="A168" t="s">
        <v>269</v>
      </c>
      <c r="B168" t="s">
        <v>778</v>
      </c>
    </row>
    <row r="169" spans="1:2">
      <c r="A169" t="s">
        <v>269</v>
      </c>
      <c r="B169" t="s">
        <v>779</v>
      </c>
    </row>
    <row r="170" spans="1:2">
      <c r="A170" t="s">
        <v>269</v>
      </c>
      <c r="B170" t="s">
        <v>765</v>
      </c>
    </row>
    <row r="171" spans="1:2">
      <c r="A171" t="s">
        <v>269</v>
      </c>
      <c r="B171" t="s">
        <v>766</v>
      </c>
    </row>
    <row r="172" spans="1:2">
      <c r="A172" t="s">
        <v>269</v>
      </c>
      <c r="B172" t="s">
        <v>767</v>
      </c>
    </row>
    <row r="173" spans="1:2">
      <c r="A173" t="s">
        <v>269</v>
      </c>
      <c r="B173" t="s">
        <v>768</v>
      </c>
    </row>
    <row r="174" spans="1:2">
      <c r="A174" t="s">
        <v>269</v>
      </c>
      <c r="B174" t="s">
        <v>769</v>
      </c>
    </row>
    <row r="175" spans="1:2">
      <c r="A175" t="s">
        <v>269</v>
      </c>
      <c r="B175" t="s">
        <v>770</v>
      </c>
    </row>
    <row r="176" spans="1:2">
      <c r="A176" t="s">
        <v>269</v>
      </c>
      <c r="B176" t="s">
        <v>778</v>
      </c>
    </row>
    <row r="177" spans="1:2">
      <c r="A177" t="s">
        <v>271</v>
      </c>
      <c r="B177" t="s">
        <v>814</v>
      </c>
    </row>
    <row r="178" spans="1:2">
      <c r="A178" t="s">
        <v>271</v>
      </c>
      <c r="B178" t="s">
        <v>815</v>
      </c>
    </row>
    <row r="179" spans="1:2">
      <c r="A179" t="s">
        <v>271</v>
      </c>
      <c r="B179" t="s">
        <v>816</v>
      </c>
    </row>
    <row r="180" spans="1:2">
      <c r="A180" t="s">
        <v>271</v>
      </c>
      <c r="B180" t="s">
        <v>817</v>
      </c>
    </row>
    <row r="181" spans="1:2">
      <c r="A181" t="s">
        <v>271</v>
      </c>
      <c r="B181" t="s">
        <v>818</v>
      </c>
    </row>
    <row r="182" spans="1:2">
      <c r="A182" t="s">
        <v>271</v>
      </c>
      <c r="B182" t="s">
        <v>819</v>
      </c>
    </row>
    <row r="183" spans="1:2">
      <c r="A183" t="s">
        <v>271</v>
      </c>
      <c r="B183" t="s">
        <v>820</v>
      </c>
    </row>
    <row r="184" spans="1:2">
      <c r="A184" t="s">
        <v>271</v>
      </c>
      <c r="B184" t="s">
        <v>821</v>
      </c>
    </row>
    <row r="185" spans="1:2">
      <c r="A185" t="s">
        <v>271</v>
      </c>
      <c r="B185" t="s">
        <v>822</v>
      </c>
    </row>
    <row r="186" spans="1:2">
      <c r="A186" t="s">
        <v>271</v>
      </c>
      <c r="B186" t="s">
        <v>823</v>
      </c>
    </row>
    <row r="187" spans="1:2">
      <c r="A187" t="s">
        <v>271</v>
      </c>
      <c r="B187" t="s">
        <v>824</v>
      </c>
    </row>
    <row r="188" spans="1:2">
      <c r="A188" t="s">
        <v>271</v>
      </c>
      <c r="B188" t="s">
        <v>825</v>
      </c>
    </row>
    <row r="189" spans="1:2">
      <c r="A189" t="s">
        <v>271</v>
      </c>
      <c r="B189" t="s">
        <v>826</v>
      </c>
    </row>
    <row r="190" spans="1:2">
      <c r="A190" t="s">
        <v>271</v>
      </c>
      <c r="B190" t="s">
        <v>827</v>
      </c>
    </row>
    <row r="191" spans="1:2">
      <c r="A191" t="s">
        <v>271</v>
      </c>
      <c r="B191" t="s">
        <v>828</v>
      </c>
    </row>
    <row r="192" spans="1:2">
      <c r="A192" t="s">
        <v>271</v>
      </c>
      <c r="B192" t="s">
        <v>829</v>
      </c>
    </row>
    <row r="193" spans="1:2">
      <c r="A193" t="s">
        <v>271</v>
      </c>
      <c r="B193" t="s">
        <v>830</v>
      </c>
    </row>
    <row r="194" spans="1:2">
      <c r="A194" t="s">
        <v>271</v>
      </c>
      <c r="B194" t="s">
        <v>831</v>
      </c>
    </row>
    <row r="195" spans="1:2">
      <c r="A195" t="s">
        <v>271</v>
      </c>
      <c r="B195" t="s">
        <v>832</v>
      </c>
    </row>
    <row r="196" spans="1:2">
      <c r="A196" t="s">
        <v>271</v>
      </c>
      <c r="B196" t="s">
        <v>833</v>
      </c>
    </row>
    <row r="197" spans="1:2">
      <c r="A197" t="s">
        <v>271</v>
      </c>
      <c r="B197" t="s">
        <v>834</v>
      </c>
    </row>
    <row r="198" spans="1:2">
      <c r="A198" t="s">
        <v>271</v>
      </c>
      <c r="B198" t="s">
        <v>835</v>
      </c>
    </row>
    <row r="199" spans="1:2">
      <c r="A199" t="s">
        <v>271</v>
      </c>
      <c r="B199" t="s">
        <v>836</v>
      </c>
    </row>
    <row r="200" spans="1:2">
      <c r="A200" t="s">
        <v>271</v>
      </c>
      <c r="B200" t="s">
        <v>837</v>
      </c>
    </row>
    <row r="201" spans="1:2">
      <c r="A201" t="s">
        <v>271</v>
      </c>
      <c r="B201" t="s">
        <v>838</v>
      </c>
    </row>
    <row r="202" spans="1:2">
      <c r="A202" t="s">
        <v>271</v>
      </c>
      <c r="B202" t="s">
        <v>839</v>
      </c>
    </row>
    <row r="203" spans="1:2">
      <c r="A203" t="s">
        <v>271</v>
      </c>
      <c r="B203" t="s">
        <v>840</v>
      </c>
    </row>
    <row r="204" spans="1:2">
      <c r="A204" t="s">
        <v>271</v>
      </c>
      <c r="B204" t="s">
        <v>841</v>
      </c>
    </row>
    <row r="205" spans="1:2">
      <c r="A205" t="s">
        <v>271</v>
      </c>
      <c r="B205" t="s">
        <v>842</v>
      </c>
    </row>
    <row r="206" spans="1:2">
      <c r="A206" t="s">
        <v>271</v>
      </c>
      <c r="B206" t="s">
        <v>843</v>
      </c>
    </row>
    <row r="207" spans="1:2">
      <c r="A207" t="s">
        <v>271</v>
      </c>
      <c r="B207" t="s">
        <v>844</v>
      </c>
    </row>
    <row r="208" spans="1:2">
      <c r="A208" t="s">
        <v>271</v>
      </c>
      <c r="B208" t="s">
        <v>845</v>
      </c>
    </row>
    <row r="209" spans="1:2">
      <c r="A209" t="s">
        <v>271</v>
      </c>
      <c r="B209" t="s">
        <v>846</v>
      </c>
    </row>
    <row r="210" spans="1:2">
      <c r="A210" t="s">
        <v>271</v>
      </c>
      <c r="B210" t="s">
        <v>847</v>
      </c>
    </row>
    <row r="211" spans="1:2">
      <c r="A211" t="s">
        <v>271</v>
      </c>
      <c r="B211" t="s">
        <v>848</v>
      </c>
    </row>
    <row r="212" spans="1:2">
      <c r="A212" t="s">
        <v>271</v>
      </c>
      <c r="B212" t="s">
        <v>849</v>
      </c>
    </row>
    <row r="213" spans="1:2">
      <c r="A213" t="s">
        <v>271</v>
      </c>
      <c r="B213" t="s">
        <v>850</v>
      </c>
    </row>
    <row r="214" spans="1:2">
      <c r="A214" t="s">
        <v>271</v>
      </c>
      <c r="B214" t="s">
        <v>851</v>
      </c>
    </row>
    <row r="215" spans="1:2">
      <c r="A215" t="s">
        <v>271</v>
      </c>
      <c r="B215" t="s">
        <v>852</v>
      </c>
    </row>
    <row r="216" spans="1:2">
      <c r="A216" t="s">
        <v>271</v>
      </c>
      <c r="B216" t="s">
        <v>853</v>
      </c>
    </row>
    <row r="217" spans="1:2">
      <c r="A217" t="s">
        <v>271</v>
      </c>
      <c r="B217" t="s">
        <v>854</v>
      </c>
    </row>
    <row r="218" spans="1:2">
      <c r="A218" t="s">
        <v>271</v>
      </c>
      <c r="B218" t="s">
        <v>855</v>
      </c>
    </row>
    <row r="219" spans="1:2">
      <c r="A219" t="s">
        <v>271</v>
      </c>
      <c r="B219" t="s">
        <v>856</v>
      </c>
    </row>
    <row r="220" spans="1:2">
      <c r="A220" t="s">
        <v>271</v>
      </c>
      <c r="B220" t="s">
        <v>857</v>
      </c>
    </row>
    <row r="221" spans="1:2">
      <c r="A221" t="s">
        <v>271</v>
      </c>
      <c r="B221" t="s">
        <v>858</v>
      </c>
    </row>
    <row r="222" spans="1:2">
      <c r="A222" t="s">
        <v>271</v>
      </c>
      <c r="B222" t="s">
        <v>859</v>
      </c>
    </row>
    <row r="223" spans="1:2">
      <c r="A223" t="s">
        <v>271</v>
      </c>
      <c r="B223" t="s">
        <v>860</v>
      </c>
    </row>
    <row r="224" spans="1:2">
      <c r="A224" t="s">
        <v>271</v>
      </c>
      <c r="B224" t="s">
        <v>861</v>
      </c>
    </row>
    <row r="225" spans="1:2">
      <c r="A225" t="s">
        <v>271</v>
      </c>
      <c r="B225" t="s">
        <v>862</v>
      </c>
    </row>
    <row r="226" spans="1:2">
      <c r="A226" t="s">
        <v>271</v>
      </c>
      <c r="B226" t="s">
        <v>863</v>
      </c>
    </row>
    <row r="227" spans="1:2">
      <c r="A227" t="s">
        <v>271</v>
      </c>
      <c r="B227" t="s">
        <v>864</v>
      </c>
    </row>
    <row r="228" spans="1:2">
      <c r="A228" t="s">
        <v>270</v>
      </c>
      <c r="B228" t="s">
        <v>865</v>
      </c>
    </row>
    <row r="229" spans="1:2">
      <c r="A229" t="s">
        <v>270</v>
      </c>
      <c r="B229" t="s">
        <v>866</v>
      </c>
    </row>
    <row r="230" spans="1:2">
      <c r="A230" t="s">
        <v>270</v>
      </c>
      <c r="B230" t="s">
        <v>867</v>
      </c>
    </row>
    <row r="231" spans="1:2">
      <c r="A231" t="s">
        <v>270</v>
      </c>
      <c r="B231" t="s">
        <v>868</v>
      </c>
    </row>
    <row r="232" spans="1:2">
      <c r="A232" t="s">
        <v>270</v>
      </c>
      <c r="B232" t="s">
        <v>869</v>
      </c>
    </row>
    <row r="233" spans="1:2">
      <c r="A233" t="s">
        <v>270</v>
      </c>
      <c r="B233" t="s">
        <v>870</v>
      </c>
    </row>
    <row r="234" spans="1:2">
      <c r="A234" t="s">
        <v>270</v>
      </c>
      <c r="B234" t="s">
        <v>871</v>
      </c>
    </row>
    <row r="235" spans="1:2">
      <c r="A235" t="s">
        <v>270</v>
      </c>
      <c r="B235" t="s">
        <v>872</v>
      </c>
    </row>
    <row r="236" spans="1:2">
      <c r="A236" t="s">
        <v>270</v>
      </c>
      <c r="B236" t="s">
        <v>873</v>
      </c>
    </row>
    <row r="237" spans="1:2">
      <c r="A237" t="s">
        <v>270</v>
      </c>
      <c r="B237" t="s">
        <v>874</v>
      </c>
    </row>
    <row r="238" spans="1:2">
      <c r="A238" t="s">
        <v>270</v>
      </c>
      <c r="B238" t="s">
        <v>875</v>
      </c>
    </row>
    <row r="239" spans="1:2">
      <c r="A239" t="s">
        <v>270</v>
      </c>
      <c r="B239" t="s">
        <v>876</v>
      </c>
    </row>
    <row r="240" spans="1:2">
      <c r="A240" t="s">
        <v>270</v>
      </c>
      <c r="B240" t="s">
        <v>877</v>
      </c>
    </row>
    <row r="241" spans="1:2">
      <c r="A241" t="s">
        <v>270</v>
      </c>
      <c r="B241" t="s">
        <v>878</v>
      </c>
    </row>
    <row r="242" spans="1:2">
      <c r="A242" t="s">
        <v>270</v>
      </c>
      <c r="B242" t="s">
        <v>879</v>
      </c>
    </row>
    <row r="243" spans="1:2">
      <c r="A243" t="s">
        <v>270</v>
      </c>
      <c r="B243" t="s">
        <v>880</v>
      </c>
    </row>
    <row r="244" spans="1:2">
      <c r="A244" t="s">
        <v>270</v>
      </c>
      <c r="B244" t="s">
        <v>881</v>
      </c>
    </row>
    <row r="245" spans="1:2">
      <c r="A245" t="s">
        <v>270</v>
      </c>
      <c r="B245" t="s">
        <v>882</v>
      </c>
    </row>
    <row r="246" spans="1:2">
      <c r="A246" t="s">
        <v>270</v>
      </c>
      <c r="B246" t="s">
        <v>883</v>
      </c>
    </row>
    <row r="247" spans="1:2">
      <c r="A247" t="s">
        <v>270</v>
      </c>
      <c r="B247" t="s">
        <v>884</v>
      </c>
    </row>
    <row r="248" spans="1:2">
      <c r="A248" t="s">
        <v>270</v>
      </c>
      <c r="B248" t="s">
        <v>885</v>
      </c>
    </row>
    <row r="249" spans="1:2">
      <c r="A249" t="s">
        <v>270</v>
      </c>
      <c r="B249" t="s">
        <v>886</v>
      </c>
    </row>
    <row r="250" spans="1:2">
      <c r="A250" t="s">
        <v>270</v>
      </c>
      <c r="B250" t="s">
        <v>887</v>
      </c>
    </row>
    <row r="251" spans="1:2">
      <c r="A251" t="s">
        <v>270</v>
      </c>
      <c r="B251" t="s">
        <v>888</v>
      </c>
    </row>
    <row r="252" spans="1:2">
      <c r="A252" t="s">
        <v>270</v>
      </c>
      <c r="B252" t="s">
        <v>889</v>
      </c>
    </row>
    <row r="253" spans="1:2">
      <c r="A253" t="s">
        <v>270</v>
      </c>
      <c r="B253" t="s">
        <v>890</v>
      </c>
    </row>
    <row r="254" spans="1:2">
      <c r="A254" t="s">
        <v>270</v>
      </c>
      <c r="B254" t="s">
        <v>891</v>
      </c>
    </row>
    <row r="255" spans="1:2">
      <c r="A255" t="s">
        <v>270</v>
      </c>
      <c r="B255" t="s">
        <v>892</v>
      </c>
    </row>
    <row r="256" spans="1:2">
      <c r="A256" t="s">
        <v>270</v>
      </c>
      <c r="B256" t="s">
        <v>893</v>
      </c>
    </row>
    <row r="257" spans="1:2">
      <c r="A257" t="s">
        <v>270</v>
      </c>
      <c r="B257" t="s">
        <v>894</v>
      </c>
    </row>
    <row r="258" spans="1:2">
      <c r="A258" t="s">
        <v>270</v>
      </c>
      <c r="B258" t="s">
        <v>895</v>
      </c>
    </row>
    <row r="259" spans="1:2">
      <c r="A259" t="s">
        <v>270</v>
      </c>
      <c r="B259" t="s">
        <v>896</v>
      </c>
    </row>
    <row r="260" spans="1:2">
      <c r="A260" t="s">
        <v>270</v>
      </c>
      <c r="B260" t="s">
        <v>897</v>
      </c>
    </row>
    <row r="261" spans="1:2">
      <c r="A261" t="s">
        <v>270</v>
      </c>
      <c r="B261" t="s">
        <v>898</v>
      </c>
    </row>
    <row r="262" spans="1:2">
      <c r="A262" t="s">
        <v>270</v>
      </c>
      <c r="B262" t="s">
        <v>899</v>
      </c>
    </row>
    <row r="263" spans="1:2">
      <c r="A263" t="s">
        <v>270</v>
      </c>
      <c r="B263" t="s">
        <v>900</v>
      </c>
    </row>
    <row r="264" spans="1:2">
      <c r="A264" t="s">
        <v>270</v>
      </c>
      <c r="B264" t="s">
        <v>901</v>
      </c>
    </row>
    <row r="265" spans="1:2">
      <c r="A265" t="s">
        <v>270</v>
      </c>
      <c r="B265" t="s">
        <v>902</v>
      </c>
    </row>
    <row r="266" spans="1:2">
      <c r="A266" t="s">
        <v>270</v>
      </c>
      <c r="B266" t="s">
        <v>903</v>
      </c>
    </row>
    <row r="267" spans="1:2">
      <c r="A267" t="s">
        <v>270</v>
      </c>
      <c r="B267" t="s">
        <v>904</v>
      </c>
    </row>
    <row r="268" spans="1:2">
      <c r="A268" t="s">
        <v>270</v>
      </c>
      <c r="B268" t="s">
        <v>905</v>
      </c>
    </row>
    <row r="269" spans="1:2">
      <c r="A269" t="s">
        <v>270</v>
      </c>
      <c r="B269" t="s">
        <v>906</v>
      </c>
    </row>
    <row r="270" spans="1:2">
      <c r="A270" t="s">
        <v>270</v>
      </c>
      <c r="B270" t="s">
        <v>907</v>
      </c>
    </row>
    <row r="271" spans="1:2">
      <c r="A271" t="s">
        <v>270</v>
      </c>
      <c r="B271" t="s">
        <v>908</v>
      </c>
    </row>
    <row r="272" spans="1:2">
      <c r="A272" t="s">
        <v>270</v>
      </c>
      <c r="B272" t="s">
        <v>909</v>
      </c>
    </row>
    <row r="273" spans="1:2">
      <c r="A273" t="s">
        <v>270</v>
      </c>
      <c r="B273" t="s">
        <v>910</v>
      </c>
    </row>
    <row r="274" spans="1:2">
      <c r="A274" t="s">
        <v>270</v>
      </c>
      <c r="B274" t="s">
        <v>911</v>
      </c>
    </row>
    <row r="275" spans="1:2">
      <c r="A275" t="s">
        <v>270</v>
      </c>
      <c r="B275" t="s">
        <v>912</v>
      </c>
    </row>
    <row r="276" spans="1:2">
      <c r="A276" t="s">
        <v>270</v>
      </c>
      <c r="B276" t="s">
        <v>913</v>
      </c>
    </row>
    <row r="277" spans="1:2">
      <c r="A277" t="s">
        <v>270</v>
      </c>
      <c r="B277" t="s">
        <v>914</v>
      </c>
    </row>
    <row r="278" spans="1:2">
      <c r="A278" t="s">
        <v>270</v>
      </c>
      <c r="B278" t="s">
        <v>915</v>
      </c>
    </row>
    <row r="279" spans="1:2">
      <c r="A279" t="s">
        <v>270</v>
      </c>
      <c r="B279" t="s">
        <v>916</v>
      </c>
    </row>
    <row r="280" spans="1:2">
      <c r="A280" t="s">
        <v>270</v>
      </c>
      <c r="B280" t="s">
        <v>917</v>
      </c>
    </row>
    <row r="281" spans="1:2">
      <c r="A281" t="s">
        <v>270</v>
      </c>
      <c r="B281" t="s">
        <v>918</v>
      </c>
    </row>
    <row r="282" spans="1:2">
      <c r="A282" t="s">
        <v>270</v>
      </c>
      <c r="B282" t="s">
        <v>919</v>
      </c>
    </row>
    <row r="283" spans="1:2">
      <c r="A283" t="s">
        <v>270</v>
      </c>
      <c r="B283" t="s">
        <v>920</v>
      </c>
    </row>
    <row r="284" spans="1:2">
      <c r="A284" t="s">
        <v>270</v>
      </c>
      <c r="B284" t="s">
        <v>921</v>
      </c>
    </row>
    <row r="285" spans="1:2">
      <c r="A285" t="s">
        <v>270</v>
      </c>
      <c r="B285" t="s">
        <v>922</v>
      </c>
    </row>
    <row r="286" spans="1:2">
      <c r="A286" t="s">
        <v>270</v>
      </c>
      <c r="B286" t="s">
        <v>923</v>
      </c>
    </row>
    <row r="287" spans="1:2">
      <c r="A287" t="s">
        <v>270</v>
      </c>
      <c r="B287" t="s">
        <v>924</v>
      </c>
    </row>
    <row r="288" spans="1:2">
      <c r="A288" t="s">
        <v>270</v>
      </c>
      <c r="B288" t="s">
        <v>925</v>
      </c>
    </row>
    <row r="289" spans="1:2">
      <c r="A289" t="s">
        <v>270</v>
      </c>
      <c r="B289" t="s">
        <v>926</v>
      </c>
    </row>
    <row r="290" spans="1:2">
      <c r="A290" t="s">
        <v>270</v>
      </c>
      <c r="B290" t="s">
        <v>927</v>
      </c>
    </row>
    <row r="291" spans="1:2">
      <c r="A291" t="s">
        <v>270</v>
      </c>
      <c r="B291" t="s">
        <v>928</v>
      </c>
    </row>
    <row r="292" spans="1:2">
      <c r="A292" t="s">
        <v>270</v>
      </c>
      <c r="B292" t="s">
        <v>929</v>
      </c>
    </row>
    <row r="293" spans="1:2">
      <c r="A293" t="s">
        <v>270</v>
      </c>
      <c r="B293" t="s">
        <v>930</v>
      </c>
    </row>
    <row r="294" spans="1:2">
      <c r="A294" t="s">
        <v>270</v>
      </c>
      <c r="B294" t="s">
        <v>931</v>
      </c>
    </row>
    <row r="295" spans="1:2">
      <c r="A295" t="s">
        <v>270</v>
      </c>
      <c r="B295" t="s">
        <v>932</v>
      </c>
    </row>
    <row r="296" spans="1:2">
      <c r="A296" t="s">
        <v>270</v>
      </c>
      <c r="B296" t="s">
        <v>933</v>
      </c>
    </row>
    <row r="297" spans="1:2">
      <c r="A297" t="s">
        <v>270</v>
      </c>
      <c r="B297" t="s">
        <v>934</v>
      </c>
    </row>
    <row r="298" spans="1:2">
      <c r="A298" t="s">
        <v>270</v>
      </c>
      <c r="B298" t="s">
        <v>935</v>
      </c>
    </row>
    <row r="299" spans="1:2">
      <c r="A299" t="s">
        <v>270</v>
      </c>
      <c r="B299" t="s">
        <v>936</v>
      </c>
    </row>
    <row r="300" spans="1:2">
      <c r="A300" t="s">
        <v>270</v>
      </c>
      <c r="B300" t="s">
        <v>937</v>
      </c>
    </row>
    <row r="301" spans="1:2">
      <c r="A301" t="s">
        <v>270</v>
      </c>
      <c r="B301" t="s">
        <v>938</v>
      </c>
    </row>
    <row r="302" spans="1:2">
      <c r="A302" t="s">
        <v>270</v>
      </c>
      <c r="B302" t="s">
        <v>939</v>
      </c>
    </row>
    <row r="303" spans="1:2">
      <c r="A303" t="s">
        <v>270</v>
      </c>
      <c r="B303" t="s">
        <v>940</v>
      </c>
    </row>
    <row r="304" spans="1:2">
      <c r="A304" t="s">
        <v>270</v>
      </c>
      <c r="B304" t="s">
        <v>941</v>
      </c>
    </row>
    <row r="305" spans="1:2">
      <c r="A305" t="s">
        <v>270</v>
      </c>
      <c r="B305" t="s">
        <v>942</v>
      </c>
    </row>
    <row r="306" spans="1:2">
      <c r="A306" t="s">
        <v>270</v>
      </c>
      <c r="B306" t="s">
        <v>943</v>
      </c>
    </row>
    <row r="307" spans="1:2">
      <c r="A307" t="s">
        <v>270</v>
      </c>
      <c r="B307" t="s">
        <v>944</v>
      </c>
    </row>
    <row r="308" spans="1:2">
      <c r="A308" t="s">
        <v>270</v>
      </c>
      <c r="B308" t="s">
        <v>945</v>
      </c>
    </row>
    <row r="309" spans="1:2">
      <c r="A309" t="s">
        <v>270</v>
      </c>
      <c r="B309" t="s">
        <v>946</v>
      </c>
    </row>
    <row r="310" spans="1:2">
      <c r="A310" t="s">
        <v>270</v>
      </c>
      <c r="B310" t="s">
        <v>947</v>
      </c>
    </row>
    <row r="311" spans="1:2">
      <c r="A311" t="s">
        <v>270</v>
      </c>
      <c r="B311" t="s">
        <v>948</v>
      </c>
    </row>
    <row r="312" spans="1:2">
      <c r="A312" t="s">
        <v>270</v>
      </c>
      <c r="B312" t="s">
        <v>949</v>
      </c>
    </row>
    <row r="313" spans="1:2">
      <c r="A313" t="s">
        <v>270</v>
      </c>
      <c r="B313" t="s">
        <v>950</v>
      </c>
    </row>
    <row r="314" spans="1:2">
      <c r="A314" t="s">
        <v>270</v>
      </c>
      <c r="B314" t="s">
        <v>951</v>
      </c>
    </row>
    <row r="315" spans="1:2">
      <c r="A315" t="s">
        <v>270</v>
      </c>
      <c r="B315" t="s">
        <v>952</v>
      </c>
    </row>
    <row r="316" spans="1:2">
      <c r="A316" t="s">
        <v>270</v>
      </c>
      <c r="B316" t="s">
        <v>953</v>
      </c>
    </row>
    <row r="317" spans="1:2">
      <c r="A317" t="s">
        <v>270</v>
      </c>
      <c r="B317" t="s">
        <v>954</v>
      </c>
    </row>
    <row r="318" spans="1:2">
      <c r="A318" t="s">
        <v>270</v>
      </c>
      <c r="B318" t="s">
        <v>955</v>
      </c>
    </row>
    <row r="319" spans="1:2">
      <c r="A319" t="s">
        <v>270</v>
      </c>
      <c r="B319" t="s">
        <v>956</v>
      </c>
    </row>
    <row r="320" spans="1:2">
      <c r="A320" t="s">
        <v>270</v>
      </c>
      <c r="B320" t="s">
        <v>957</v>
      </c>
    </row>
    <row r="321" spans="1:2">
      <c r="A321" t="s">
        <v>270</v>
      </c>
      <c r="B321" t="s">
        <v>958</v>
      </c>
    </row>
    <row r="322" spans="1:2">
      <c r="A322" t="s">
        <v>270</v>
      </c>
      <c r="B322" t="s">
        <v>959</v>
      </c>
    </row>
    <row r="323" spans="1:2">
      <c r="A323" t="s">
        <v>270</v>
      </c>
      <c r="B323" t="s">
        <v>960</v>
      </c>
    </row>
    <row r="324" spans="1:2">
      <c r="A324" t="s">
        <v>270</v>
      </c>
      <c r="B324" t="s">
        <v>961</v>
      </c>
    </row>
    <row r="325" spans="1:2">
      <c r="A325" t="s">
        <v>270</v>
      </c>
      <c r="B325" t="s">
        <v>962</v>
      </c>
    </row>
    <row r="326" spans="1:2">
      <c r="A326" t="s">
        <v>270</v>
      </c>
      <c r="B326" t="s">
        <v>963</v>
      </c>
    </row>
    <row r="327" spans="1:2">
      <c r="A327" t="s">
        <v>270</v>
      </c>
      <c r="B327" t="s">
        <v>964</v>
      </c>
    </row>
    <row r="328" spans="1:2">
      <c r="A328" t="s">
        <v>270</v>
      </c>
      <c r="B328" t="s">
        <v>965</v>
      </c>
    </row>
    <row r="329" spans="1:2">
      <c r="A329" t="s">
        <v>270</v>
      </c>
      <c r="B329" t="s">
        <v>966</v>
      </c>
    </row>
    <row r="330" spans="1:2">
      <c r="A330" t="s">
        <v>270</v>
      </c>
      <c r="B330" t="s">
        <v>967</v>
      </c>
    </row>
    <row r="331" spans="1:2">
      <c r="A331" t="s">
        <v>270</v>
      </c>
      <c r="B331" t="s">
        <v>968</v>
      </c>
    </row>
    <row r="332" spans="1:2">
      <c r="A332" t="s">
        <v>270</v>
      </c>
      <c r="B332" t="s">
        <v>969</v>
      </c>
    </row>
    <row r="333" spans="1:2">
      <c r="A333" t="s">
        <v>270</v>
      </c>
      <c r="B333" t="s">
        <v>970</v>
      </c>
    </row>
    <row r="334" spans="1:2">
      <c r="A334" t="s">
        <v>270</v>
      </c>
      <c r="B334" t="s">
        <v>971</v>
      </c>
    </row>
    <row r="335" spans="1:2">
      <c r="A335" t="s">
        <v>270</v>
      </c>
      <c r="B335" t="s">
        <v>972</v>
      </c>
    </row>
    <row r="336" spans="1:2">
      <c r="A336" t="s">
        <v>270</v>
      </c>
      <c r="B336" t="s">
        <v>973</v>
      </c>
    </row>
    <row r="337" spans="1:2">
      <c r="A337" t="s">
        <v>270</v>
      </c>
      <c r="B337" t="s">
        <v>974</v>
      </c>
    </row>
    <row r="338" spans="1:2">
      <c r="A338" t="s">
        <v>270</v>
      </c>
      <c r="B338" t="s">
        <v>975</v>
      </c>
    </row>
    <row r="339" spans="1:2">
      <c r="A339" t="s">
        <v>270</v>
      </c>
      <c r="B339" t="s">
        <v>976</v>
      </c>
    </row>
    <row r="340" spans="1:2">
      <c r="A340" t="s">
        <v>270</v>
      </c>
      <c r="B340" t="s">
        <v>977</v>
      </c>
    </row>
    <row r="341" spans="1:2">
      <c r="A341" t="s">
        <v>270</v>
      </c>
      <c r="B341" t="s">
        <v>978</v>
      </c>
    </row>
    <row r="342" spans="1:2">
      <c r="A342" t="s">
        <v>270</v>
      </c>
      <c r="B342" t="s">
        <v>979</v>
      </c>
    </row>
    <row r="343" spans="1:2">
      <c r="A343" t="s">
        <v>270</v>
      </c>
      <c r="B343" t="s">
        <v>980</v>
      </c>
    </row>
    <row r="344" spans="1:2">
      <c r="A344" t="s">
        <v>270</v>
      </c>
      <c r="B344" t="s">
        <v>981</v>
      </c>
    </row>
    <row r="345" spans="1:2">
      <c r="A345" t="s">
        <v>270</v>
      </c>
      <c r="B345" t="s">
        <v>982</v>
      </c>
    </row>
    <row r="346" spans="1:2">
      <c r="A346" t="s">
        <v>270</v>
      </c>
      <c r="B346" t="s">
        <v>983</v>
      </c>
    </row>
    <row r="347" spans="1:2">
      <c r="A347" t="s">
        <v>270</v>
      </c>
      <c r="B347" t="s">
        <v>984</v>
      </c>
    </row>
    <row r="348" spans="1:2">
      <c r="A348" t="s">
        <v>270</v>
      </c>
      <c r="B348" t="s">
        <v>985</v>
      </c>
    </row>
    <row r="349" spans="1:2">
      <c r="A349" t="s">
        <v>270</v>
      </c>
      <c r="B349" t="s">
        <v>986</v>
      </c>
    </row>
    <row r="350" spans="1:2">
      <c r="A350" t="s">
        <v>270</v>
      </c>
      <c r="B350" t="s">
        <v>987</v>
      </c>
    </row>
    <row r="351" spans="1:2">
      <c r="A351" t="s">
        <v>270</v>
      </c>
      <c r="B351" t="s">
        <v>988</v>
      </c>
    </row>
    <row r="352" spans="1:2">
      <c r="A352" t="s">
        <v>270</v>
      </c>
      <c r="B352" t="s">
        <v>989</v>
      </c>
    </row>
    <row r="353" spans="1:2">
      <c r="A353" t="s">
        <v>270</v>
      </c>
      <c r="B353" t="s">
        <v>990</v>
      </c>
    </row>
    <row r="354" spans="1:2">
      <c r="A354" t="s">
        <v>270</v>
      </c>
      <c r="B354" t="s">
        <v>991</v>
      </c>
    </row>
    <row r="355" spans="1:2">
      <c r="A355" t="s">
        <v>270</v>
      </c>
      <c r="B355" t="s">
        <v>992</v>
      </c>
    </row>
    <row r="356" spans="1:2">
      <c r="A356" t="s">
        <v>270</v>
      </c>
      <c r="B356" t="s">
        <v>993</v>
      </c>
    </row>
    <row r="357" spans="1:2">
      <c r="A357" t="s">
        <v>270</v>
      </c>
      <c r="B357" t="s">
        <v>994</v>
      </c>
    </row>
    <row r="358" spans="1:2">
      <c r="A358" t="s">
        <v>270</v>
      </c>
      <c r="B358" t="s">
        <v>995</v>
      </c>
    </row>
    <row r="359" spans="1:2">
      <c r="A359" t="s">
        <v>270</v>
      </c>
      <c r="B359" t="s">
        <v>996</v>
      </c>
    </row>
    <row r="360" spans="1:2">
      <c r="A360" t="s">
        <v>270</v>
      </c>
      <c r="B360" t="s">
        <v>997</v>
      </c>
    </row>
    <row r="361" spans="1:2">
      <c r="A361" t="s">
        <v>270</v>
      </c>
      <c r="B361" t="s">
        <v>998</v>
      </c>
    </row>
    <row r="362" spans="1:2">
      <c r="A362" t="s">
        <v>270</v>
      </c>
      <c r="B362" t="s">
        <v>999</v>
      </c>
    </row>
    <row r="363" spans="1:2">
      <c r="A363" t="s">
        <v>270</v>
      </c>
      <c r="B363" t="s">
        <v>1000</v>
      </c>
    </row>
    <row r="364" spans="1:2">
      <c r="A364" t="s">
        <v>270</v>
      </c>
      <c r="B364" t="s">
        <v>1001</v>
      </c>
    </row>
    <row r="365" spans="1:2">
      <c r="A365" t="s">
        <v>270</v>
      </c>
      <c r="B365" t="s">
        <v>1002</v>
      </c>
    </row>
    <row r="366" spans="1:2">
      <c r="A366" t="s">
        <v>270</v>
      </c>
      <c r="B366" t="s">
        <v>1003</v>
      </c>
    </row>
    <row r="367" spans="1:2">
      <c r="A367" t="s">
        <v>270</v>
      </c>
      <c r="B367" t="s">
        <v>1004</v>
      </c>
    </row>
    <row r="368" spans="1:2">
      <c r="A368" t="s">
        <v>270</v>
      </c>
      <c r="B368" t="s">
        <v>1005</v>
      </c>
    </row>
    <row r="369" spans="1:2">
      <c r="A369" t="s">
        <v>270</v>
      </c>
      <c r="B369" t="s">
        <v>1006</v>
      </c>
    </row>
    <row r="370" spans="1:2">
      <c r="A370" t="s">
        <v>270</v>
      </c>
      <c r="B370" t="s">
        <v>1007</v>
      </c>
    </row>
    <row r="371" spans="1:2">
      <c r="A371" t="s">
        <v>270</v>
      </c>
      <c r="B371" t="s">
        <v>1008</v>
      </c>
    </row>
    <row r="372" spans="1:2">
      <c r="A372" t="s">
        <v>270</v>
      </c>
      <c r="B372" t="s">
        <v>1009</v>
      </c>
    </row>
    <row r="373" spans="1:2">
      <c r="A373" t="s">
        <v>270</v>
      </c>
      <c r="B373" t="s">
        <v>1010</v>
      </c>
    </row>
    <row r="374" spans="1:2">
      <c r="A374" t="s">
        <v>270</v>
      </c>
      <c r="B374" t="s">
        <v>1011</v>
      </c>
    </row>
    <row r="375" spans="1:2">
      <c r="A375" t="s">
        <v>270</v>
      </c>
      <c r="B375" t="s">
        <v>1012</v>
      </c>
    </row>
    <row r="376" spans="1:2">
      <c r="A376" t="s">
        <v>270</v>
      </c>
      <c r="B376" t="s">
        <v>1013</v>
      </c>
    </row>
    <row r="377" spans="1:2">
      <c r="A377" t="s">
        <v>270</v>
      </c>
      <c r="B377" t="s">
        <v>1014</v>
      </c>
    </row>
    <row r="378" spans="1:2">
      <c r="A378" t="s">
        <v>270</v>
      </c>
      <c r="B378" t="s">
        <v>1015</v>
      </c>
    </row>
    <row r="379" spans="1:2">
      <c r="A379" t="s">
        <v>270</v>
      </c>
      <c r="B379" t="s">
        <v>1016</v>
      </c>
    </row>
    <row r="380" spans="1:2">
      <c r="A380" t="s">
        <v>270</v>
      </c>
      <c r="B380" t="s">
        <v>1017</v>
      </c>
    </row>
    <row r="381" spans="1:2">
      <c r="A381" t="s">
        <v>270</v>
      </c>
      <c r="B381" t="s">
        <v>1018</v>
      </c>
    </row>
    <row r="382" spans="1:2">
      <c r="A382" t="s">
        <v>270</v>
      </c>
      <c r="B382" t="s">
        <v>1019</v>
      </c>
    </row>
    <row r="383" spans="1:2">
      <c r="A383" t="s">
        <v>270</v>
      </c>
      <c r="B383" t="s">
        <v>1020</v>
      </c>
    </row>
    <row r="384" spans="1:2">
      <c r="A384" t="s">
        <v>270</v>
      </c>
      <c r="B384" t="s">
        <v>1021</v>
      </c>
    </row>
    <row r="385" spans="1:2">
      <c r="A385" t="s">
        <v>270</v>
      </c>
      <c r="B385" t="s">
        <v>1022</v>
      </c>
    </row>
    <row r="386" spans="1:2">
      <c r="A386" t="s">
        <v>270</v>
      </c>
      <c r="B386" t="s">
        <v>1023</v>
      </c>
    </row>
    <row r="387" spans="1:2">
      <c r="A387" t="s">
        <v>270</v>
      </c>
      <c r="B387" t="s">
        <v>1024</v>
      </c>
    </row>
    <row r="388" spans="1:2">
      <c r="A388" t="s">
        <v>270</v>
      </c>
      <c r="B388" t="s">
        <v>1025</v>
      </c>
    </row>
    <row r="389" spans="1:2">
      <c r="A389" t="s">
        <v>270</v>
      </c>
      <c r="B389" t="s">
        <v>1026</v>
      </c>
    </row>
  </sheetData>
  <sheetProtection algorithmName="SHA-512" hashValue="P6d6rYYLskYRshEm+kjGqPYhQbilfn1jIcHX9AbyLHYliccjjvK2vx6l8ciniO3YgUB0lXOZQqKpvSMRZirvAw==" saltValue="75kWXUTrJXu/zcqb3dWtWg==" spinCount="100000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9A05A1-B21B-4253-A529-F0D6C38F3731}">
  <dimension ref="A1:I45"/>
  <sheetViews>
    <sheetView workbookViewId="0">
      <selection activeCell="I3" sqref="I3"/>
    </sheetView>
  </sheetViews>
  <sheetFormatPr defaultRowHeight="14.4"/>
  <cols>
    <col min="4" max="4" width="14.33203125" customWidth="1"/>
    <col min="5" max="5" width="8.88671875" customWidth="1"/>
  </cols>
  <sheetData>
    <row r="1" spans="1:9">
      <c r="A1" t="s">
        <v>152</v>
      </c>
      <c r="B1" t="s">
        <v>153</v>
      </c>
      <c r="C1" t="s">
        <v>154</v>
      </c>
      <c r="D1" t="s">
        <v>155</v>
      </c>
      <c r="F1" t="s">
        <v>156</v>
      </c>
      <c r="H1" t="s">
        <v>157</v>
      </c>
    </row>
    <row r="2" spans="1:9">
      <c r="D2" t="s">
        <v>158</v>
      </c>
      <c r="E2">
        <v>1</v>
      </c>
      <c r="F2" t="s">
        <v>150</v>
      </c>
      <c r="G2">
        <v>100</v>
      </c>
      <c r="H2" t="s">
        <v>202</v>
      </c>
      <c r="I2">
        <v>1000</v>
      </c>
    </row>
    <row r="3" spans="1:9">
      <c r="D3" t="s">
        <v>159</v>
      </c>
      <c r="E3">
        <v>2</v>
      </c>
      <c r="F3" t="s">
        <v>151</v>
      </c>
      <c r="G3">
        <v>200</v>
      </c>
      <c r="H3" t="s">
        <v>3</v>
      </c>
      <c r="I3">
        <v>2000</v>
      </c>
    </row>
    <row r="4" spans="1:9">
      <c r="D4" t="s">
        <v>160</v>
      </c>
      <c r="E4">
        <v>3</v>
      </c>
      <c r="H4" t="s">
        <v>4</v>
      </c>
      <c r="I4">
        <v>3000</v>
      </c>
    </row>
    <row r="5" spans="1:9">
      <c r="D5" t="s">
        <v>161</v>
      </c>
      <c r="E5">
        <v>4</v>
      </c>
      <c r="H5" t="s">
        <v>5</v>
      </c>
      <c r="I5">
        <v>4000</v>
      </c>
    </row>
    <row r="6" spans="1:9">
      <c r="D6" t="s">
        <v>162</v>
      </c>
      <c r="E6">
        <v>5</v>
      </c>
      <c r="H6" t="s">
        <v>203</v>
      </c>
      <c r="I6">
        <v>5000</v>
      </c>
    </row>
    <row r="7" spans="1:9">
      <c r="D7" t="s">
        <v>163</v>
      </c>
      <c r="E7">
        <v>6</v>
      </c>
      <c r="H7" t="s">
        <v>7</v>
      </c>
      <c r="I7">
        <v>6000</v>
      </c>
    </row>
    <row r="8" spans="1:9">
      <c r="D8" t="s">
        <v>164</v>
      </c>
      <c r="E8">
        <v>7</v>
      </c>
      <c r="H8" t="s">
        <v>204</v>
      </c>
    </row>
    <row r="9" spans="1:9">
      <c r="D9" t="s">
        <v>165</v>
      </c>
      <c r="E9">
        <v>8</v>
      </c>
      <c r="H9" t="s">
        <v>205</v>
      </c>
    </row>
    <row r="10" spans="1:9">
      <c r="D10" t="s">
        <v>166</v>
      </c>
      <c r="E10">
        <v>9</v>
      </c>
      <c r="H10" t="s">
        <v>206</v>
      </c>
    </row>
    <row r="11" spans="1:9">
      <c r="D11" t="s">
        <v>167</v>
      </c>
      <c r="E11">
        <v>10</v>
      </c>
      <c r="H11" t="s">
        <v>207</v>
      </c>
    </row>
    <row r="12" spans="1:9">
      <c r="D12" t="s">
        <v>168</v>
      </c>
      <c r="E12">
        <v>11</v>
      </c>
      <c r="H12" t="s">
        <v>208</v>
      </c>
    </row>
    <row r="13" spans="1:9">
      <c r="D13" t="s">
        <v>169</v>
      </c>
      <c r="E13">
        <v>12</v>
      </c>
      <c r="H13" t="s">
        <v>209</v>
      </c>
    </row>
    <row r="14" spans="1:9">
      <c r="D14" t="s">
        <v>172</v>
      </c>
      <c r="E14">
        <v>13</v>
      </c>
      <c r="H14" t="s">
        <v>210</v>
      </c>
    </row>
    <row r="15" spans="1:9">
      <c r="D15" t="s">
        <v>170</v>
      </c>
      <c r="E15">
        <v>14</v>
      </c>
      <c r="H15" t="s">
        <v>211</v>
      </c>
    </row>
    <row r="16" spans="1:9">
      <c r="D16" t="s">
        <v>171</v>
      </c>
      <c r="E16">
        <v>15</v>
      </c>
      <c r="H16" t="s">
        <v>212</v>
      </c>
    </row>
    <row r="17" spans="4:8">
      <c r="D17" t="s">
        <v>173</v>
      </c>
      <c r="H17" t="s">
        <v>213</v>
      </c>
    </row>
    <row r="18" spans="4:8">
      <c r="D18" t="s">
        <v>174</v>
      </c>
      <c r="H18" t="s">
        <v>214</v>
      </c>
    </row>
    <row r="19" spans="4:8">
      <c r="D19" t="s">
        <v>175</v>
      </c>
      <c r="H19" t="s">
        <v>215</v>
      </c>
    </row>
    <row r="20" spans="4:8">
      <c r="D20" t="s">
        <v>176</v>
      </c>
      <c r="H20" t="s">
        <v>216</v>
      </c>
    </row>
    <row r="21" spans="4:8">
      <c r="D21" t="s">
        <v>177</v>
      </c>
      <c r="H21" t="s">
        <v>217</v>
      </c>
    </row>
    <row r="22" spans="4:8">
      <c r="D22" t="s">
        <v>178</v>
      </c>
    </row>
    <row r="23" spans="4:8">
      <c r="D23" t="s">
        <v>179</v>
      </c>
    </row>
    <row r="24" spans="4:8">
      <c r="D24" t="s">
        <v>180</v>
      </c>
    </row>
    <row r="25" spans="4:8">
      <c r="D25" t="s">
        <v>181</v>
      </c>
    </row>
    <row r="26" spans="4:8">
      <c r="D26" t="s">
        <v>182</v>
      </c>
    </row>
    <row r="27" spans="4:8">
      <c r="D27" t="s">
        <v>183</v>
      </c>
    </row>
    <row r="28" spans="4:8">
      <c r="D28" t="s">
        <v>184</v>
      </c>
    </row>
    <row r="29" spans="4:8">
      <c r="D29" t="s">
        <v>185</v>
      </c>
    </row>
    <row r="30" spans="4:8">
      <c r="D30" t="s">
        <v>186</v>
      </c>
    </row>
    <row r="31" spans="4:8">
      <c r="D31" t="s">
        <v>187</v>
      </c>
    </row>
    <row r="32" spans="4:8">
      <c r="D32" t="s">
        <v>188</v>
      </c>
    </row>
    <row r="33" spans="4:4">
      <c r="D33" t="s">
        <v>190</v>
      </c>
    </row>
    <row r="34" spans="4:4">
      <c r="D34" t="s">
        <v>189</v>
      </c>
    </row>
    <row r="35" spans="4:4">
      <c r="D35" t="s">
        <v>191</v>
      </c>
    </row>
    <row r="36" spans="4:4">
      <c r="D36" t="s">
        <v>192</v>
      </c>
    </row>
    <row r="37" spans="4:4">
      <c r="D37" t="s">
        <v>193</v>
      </c>
    </row>
    <row r="38" spans="4:4">
      <c r="D38" t="s">
        <v>194</v>
      </c>
    </row>
    <row r="39" spans="4:4">
      <c r="D39" t="s">
        <v>195</v>
      </c>
    </row>
    <row r="40" spans="4:4">
      <c r="D40" t="s">
        <v>196</v>
      </c>
    </row>
    <row r="41" spans="4:4">
      <c r="D41" t="s">
        <v>197</v>
      </c>
    </row>
    <row r="42" spans="4:4">
      <c r="D42" t="s">
        <v>198</v>
      </c>
    </row>
    <row r="43" spans="4:4">
      <c r="D43" t="s">
        <v>201</v>
      </c>
    </row>
    <row r="44" spans="4:4">
      <c r="D44" t="s">
        <v>200</v>
      </c>
    </row>
    <row r="45" spans="4:4">
      <c r="D45" t="s">
        <v>199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9DC7A8-9956-476F-8990-BB7347875757}">
  <dimension ref="A1:F17"/>
  <sheetViews>
    <sheetView workbookViewId="0">
      <selection activeCell="D11" sqref="D11"/>
    </sheetView>
  </sheetViews>
  <sheetFormatPr defaultRowHeight="14.4"/>
  <cols>
    <col min="1" max="2" width="14.5546875" customWidth="1"/>
    <col min="3" max="3" width="44.88671875" customWidth="1"/>
  </cols>
  <sheetData>
    <row r="1" spans="1:6">
      <c r="A1" s="108"/>
      <c r="B1" s="108"/>
      <c r="C1" s="108"/>
      <c r="D1" s="108"/>
    </row>
    <row r="2" spans="1:6">
      <c r="A2" s="190" t="s">
        <v>148</v>
      </c>
      <c r="B2" s="190"/>
    </row>
    <row r="3" spans="1:6">
      <c r="A3" s="108"/>
      <c r="B3" s="108"/>
      <c r="C3" s="108"/>
      <c r="D3" s="108"/>
    </row>
    <row r="4" spans="1:6">
      <c r="A4" s="190" t="s">
        <v>149</v>
      </c>
      <c r="B4" s="190"/>
    </row>
    <row r="5" spans="1:6">
      <c r="A5" s="108"/>
      <c r="B5" s="108"/>
      <c r="C5" s="108"/>
      <c r="D5" s="108"/>
    </row>
    <row r="6" spans="1:6">
      <c r="A6" s="190" t="s">
        <v>143</v>
      </c>
      <c r="B6" s="190" t="s">
        <v>156</v>
      </c>
      <c r="C6" s="7" t="s">
        <v>151</v>
      </c>
      <c r="D6" s="7" t="e">
        <f>VLOOKUP(C6,'Source Data'!D2:E16,2,FALSE)</f>
        <v>#N/A</v>
      </c>
      <c r="F6" t="s">
        <v>261</v>
      </c>
    </row>
    <row r="7" spans="1:6">
      <c r="A7" s="108"/>
      <c r="B7" s="108"/>
      <c r="C7" s="193"/>
      <c r="D7" s="193"/>
    </row>
    <row r="8" spans="1:6">
      <c r="A8" s="190" t="s">
        <v>144</v>
      </c>
      <c r="B8" s="190" t="s">
        <v>157</v>
      </c>
      <c r="C8" s="7"/>
      <c r="D8" s="7" t="e">
        <f>VLOOKUP(C8,'Source Data'!F2:G16,2,FALSE)</f>
        <v>#N/A</v>
      </c>
    </row>
    <row r="9" spans="1:6">
      <c r="A9" s="108"/>
      <c r="B9" s="108"/>
      <c r="C9" s="193"/>
      <c r="D9" s="193"/>
    </row>
    <row r="10" spans="1:6">
      <c r="A10" s="190" t="s">
        <v>142</v>
      </c>
      <c r="B10" s="190"/>
      <c r="C10" s="7"/>
      <c r="D10" s="7" t="e">
        <f>VLOOKUP(C10,'Source Data'!H2:I16,2,FALSE)</f>
        <v>#N/A</v>
      </c>
    </row>
    <row r="11" spans="1:6">
      <c r="A11" s="108"/>
      <c r="B11" s="108"/>
      <c r="C11" s="193"/>
      <c r="D11" s="110" t="e">
        <f>SUM(D6+D8+D10)</f>
        <v>#N/A</v>
      </c>
    </row>
    <row r="12" spans="1:6">
      <c r="A12" s="108"/>
      <c r="B12" s="108"/>
      <c r="C12" t="str">
        <f>C6&amp;"_"&amp;C8&amp;"_"&amp;C10</f>
        <v>Female__</v>
      </c>
    </row>
    <row r="13" spans="1:6">
      <c r="A13" s="108"/>
      <c r="B13" s="108"/>
      <c r="C13" s="193"/>
      <c r="D13" s="110"/>
    </row>
    <row r="14" spans="1:6">
      <c r="A14" s="190" t="s">
        <v>146</v>
      </c>
      <c r="B14" s="190"/>
      <c r="C14" s="55">
        <v>40</v>
      </c>
    </row>
    <row r="15" spans="1:6">
      <c r="A15" s="108"/>
      <c r="B15" s="108"/>
      <c r="C15" s="108"/>
      <c r="D15" s="108"/>
    </row>
    <row r="16" spans="1:6">
      <c r="A16" s="190" t="s">
        <v>147</v>
      </c>
      <c r="B16" s="190"/>
    </row>
    <row r="17" spans="1:4">
      <c r="A17" s="108"/>
      <c r="B17" s="108"/>
      <c r="C17" s="108"/>
      <c r="D17" s="108"/>
    </row>
  </sheetData>
  <dataValidations count="2">
    <dataValidation type="list" allowBlank="1" showInputMessage="1" showErrorMessage="1" sqref="C6" xr:uid="{0514E6F3-B02B-4B9A-9373-7F1CC0D30C58}">
      <formula1>Gender</formula1>
    </dataValidation>
    <dataValidation type="list" allowBlank="1" showInputMessage="1" showErrorMessage="1" sqref="C8" xr:uid="{FF0F900E-E346-4F9C-A660-3D1A8ECF2E15}">
      <formula1>INDIRECT(C6)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E51A21-2678-4722-ACCC-005B5419AF65}">
  <dimension ref="A1:M39"/>
  <sheetViews>
    <sheetView tabSelected="1" workbookViewId="0">
      <selection activeCell="F19" sqref="F19"/>
    </sheetView>
  </sheetViews>
  <sheetFormatPr defaultColWidth="0" defaultRowHeight="14.4" zeroHeight="1"/>
  <cols>
    <col min="1" max="1" width="3.5546875" customWidth="1"/>
    <col min="2" max="2" width="20.88671875" customWidth="1"/>
    <col min="3" max="3" width="3" customWidth="1"/>
    <col min="4" max="4" width="45" style="208" bestFit="1" customWidth="1"/>
    <col min="5" max="7" width="8.88671875" customWidth="1"/>
    <col min="8" max="8" width="18.21875" customWidth="1"/>
    <col min="9" max="9" width="21.77734375" bestFit="1" customWidth="1"/>
    <col min="10" max="10" width="17.44140625" customWidth="1"/>
    <col min="11" max="13" width="8.88671875" customWidth="1"/>
    <col min="14" max="16384" width="8.88671875" hidden="1"/>
  </cols>
  <sheetData>
    <row r="1" spans="1:13" ht="25.8">
      <c r="A1" s="279" t="s">
        <v>781</v>
      </c>
      <c r="B1" s="203"/>
      <c r="C1" s="203"/>
      <c r="D1" s="203"/>
      <c r="E1" s="203"/>
      <c r="F1" s="203"/>
      <c r="G1" s="203"/>
      <c r="H1" s="203"/>
      <c r="I1" s="203"/>
      <c r="J1" s="203"/>
      <c r="K1" s="203"/>
      <c r="L1" s="203"/>
      <c r="M1" s="203"/>
    </row>
    <row r="2" spans="1:13">
      <c r="A2" s="203"/>
      <c r="B2" s="203"/>
      <c r="C2" s="203"/>
      <c r="D2" s="203"/>
      <c r="E2" s="203"/>
      <c r="F2" s="203"/>
      <c r="G2" s="203"/>
      <c r="H2" s="203"/>
      <c r="I2" s="203"/>
      <c r="J2" s="203"/>
      <c r="K2" s="203"/>
      <c r="L2" s="203"/>
      <c r="M2" s="203"/>
    </row>
    <row r="3" spans="1:13">
      <c r="A3" s="165"/>
      <c r="B3" s="165"/>
      <c r="C3" s="165"/>
      <c r="D3" s="206"/>
      <c r="E3" s="165"/>
      <c r="F3" s="203"/>
      <c r="G3" s="203"/>
      <c r="H3" s="203"/>
      <c r="I3" s="203"/>
      <c r="J3" s="203"/>
      <c r="K3" s="203"/>
      <c r="L3" s="203"/>
      <c r="M3" s="203"/>
    </row>
    <row r="4" spans="1:13">
      <c r="A4" s="165"/>
      <c r="B4" s="204" t="s">
        <v>264</v>
      </c>
      <c r="C4" s="165"/>
      <c r="D4" s="207"/>
      <c r="E4" s="165"/>
      <c r="F4" s="203"/>
      <c r="G4" s="221"/>
      <c r="H4" s="221"/>
      <c r="I4" s="221"/>
      <c r="J4" s="221"/>
      <c r="K4" s="221"/>
      <c r="L4" s="221"/>
      <c r="M4" s="203"/>
    </row>
    <row r="5" spans="1:13">
      <c r="A5" s="165"/>
      <c r="B5" s="165"/>
      <c r="C5" s="165"/>
      <c r="D5" s="111"/>
      <c r="E5" s="165"/>
      <c r="F5" s="203"/>
      <c r="G5" s="221"/>
      <c r="H5" s="222" t="s">
        <v>508</v>
      </c>
      <c r="I5" s="221"/>
      <c r="J5" s="221"/>
      <c r="K5" s="221"/>
      <c r="L5" s="221"/>
      <c r="M5" s="203"/>
    </row>
    <row r="6" spans="1:13">
      <c r="A6" s="165"/>
      <c r="B6" s="204" t="s">
        <v>265</v>
      </c>
      <c r="C6" s="165"/>
      <c r="D6" s="207"/>
      <c r="E6" s="165"/>
      <c r="F6" s="203"/>
      <c r="G6" s="221"/>
      <c r="H6" s="221"/>
      <c r="I6" s="221"/>
      <c r="J6" s="221"/>
      <c r="K6" s="221"/>
      <c r="L6" s="221"/>
      <c r="M6" s="203"/>
    </row>
    <row r="7" spans="1:13">
      <c r="A7" s="165"/>
      <c r="B7" s="165"/>
      <c r="C7" s="165"/>
      <c r="D7" s="111"/>
      <c r="E7" s="165"/>
      <c r="F7" s="203"/>
      <c r="G7" s="221"/>
      <c r="H7" s="223" t="s">
        <v>267</v>
      </c>
      <c r="I7" s="223" t="s">
        <v>497</v>
      </c>
      <c r="J7" s="223" t="s">
        <v>502</v>
      </c>
      <c r="K7" s="223" t="s">
        <v>499</v>
      </c>
      <c r="L7" s="221"/>
      <c r="M7" s="203"/>
    </row>
    <row r="8" spans="1:13">
      <c r="A8" s="165"/>
      <c r="B8" s="204" t="s">
        <v>267</v>
      </c>
      <c r="C8" s="165"/>
      <c r="D8" s="207" t="s">
        <v>271</v>
      </c>
      <c r="E8" s="165"/>
      <c r="F8" s="203"/>
      <c r="G8" s="221"/>
      <c r="H8" s="224" t="s">
        <v>104</v>
      </c>
      <c r="I8" s="224" t="s">
        <v>500</v>
      </c>
      <c r="J8" s="224" t="s">
        <v>503</v>
      </c>
      <c r="K8" s="225">
        <v>5432</v>
      </c>
      <c r="L8" s="221"/>
      <c r="M8" s="203"/>
    </row>
    <row r="9" spans="1:13">
      <c r="A9" s="165"/>
      <c r="B9" s="165"/>
      <c r="C9" s="165"/>
      <c r="D9" s="111"/>
      <c r="E9" s="165"/>
      <c r="F9" s="203"/>
      <c r="G9" s="221"/>
      <c r="H9" s="224" t="s">
        <v>269</v>
      </c>
      <c r="I9" s="224" t="s">
        <v>501</v>
      </c>
      <c r="J9" s="224" t="s">
        <v>504</v>
      </c>
      <c r="K9" s="226">
        <v>3.0468750000000005E-3</v>
      </c>
      <c r="L9" s="221"/>
      <c r="M9" s="203"/>
    </row>
    <row r="10" spans="1:13">
      <c r="A10" s="165"/>
      <c r="B10" s="204" t="s">
        <v>272</v>
      </c>
      <c r="C10" s="165"/>
      <c r="D10" s="207" t="s">
        <v>1135</v>
      </c>
      <c r="E10" s="165"/>
      <c r="F10" s="203"/>
      <c r="G10" s="221"/>
      <c r="H10" s="224" t="s">
        <v>271</v>
      </c>
      <c r="I10" s="224" t="s">
        <v>506</v>
      </c>
      <c r="J10" s="224" t="s">
        <v>505</v>
      </c>
      <c r="K10" s="224">
        <v>5.43</v>
      </c>
      <c r="L10" s="221"/>
      <c r="M10" s="203"/>
    </row>
    <row r="11" spans="1:13">
      <c r="A11" s="165"/>
      <c r="B11" s="165"/>
      <c r="C11" s="165"/>
      <c r="D11" s="111"/>
      <c r="E11" s="165"/>
      <c r="F11" s="203"/>
      <c r="G11" s="221"/>
      <c r="H11" s="224" t="s">
        <v>268</v>
      </c>
      <c r="I11" s="224" t="s">
        <v>509</v>
      </c>
      <c r="J11" s="224" t="s">
        <v>498</v>
      </c>
      <c r="K11" s="224">
        <v>61.23</v>
      </c>
      <c r="L11" s="221"/>
      <c r="M11" s="203"/>
    </row>
    <row r="12" spans="1:13">
      <c r="A12" s="165"/>
      <c r="B12" s="204" t="s">
        <v>266</v>
      </c>
      <c r="C12" s="165"/>
      <c r="D12" s="220">
        <v>9.538194444444445E-2</v>
      </c>
      <c r="E12" s="165"/>
      <c r="F12" s="203"/>
      <c r="G12" s="221"/>
      <c r="H12" s="224" t="s">
        <v>270</v>
      </c>
      <c r="I12" s="224" t="s">
        <v>507</v>
      </c>
      <c r="J12" s="224" t="s">
        <v>505</v>
      </c>
      <c r="K12" s="224">
        <v>45.34</v>
      </c>
      <c r="L12" s="221"/>
      <c r="M12" s="203"/>
    </row>
    <row r="13" spans="1:13">
      <c r="A13" s="165"/>
      <c r="B13" s="165"/>
      <c r="C13" s="165"/>
      <c r="D13" s="111"/>
      <c r="E13" s="165"/>
      <c r="F13" s="203"/>
      <c r="G13" s="221"/>
      <c r="H13" s="224" t="s">
        <v>1254</v>
      </c>
      <c r="I13" s="224" t="s">
        <v>501</v>
      </c>
      <c r="J13" s="224" t="s">
        <v>1255</v>
      </c>
      <c r="K13" s="226" t="s">
        <v>1256</v>
      </c>
      <c r="L13" s="221"/>
      <c r="M13" s="203"/>
    </row>
    <row r="14" spans="1:13">
      <c r="A14" s="165"/>
      <c r="B14" s="204" t="s">
        <v>493</v>
      </c>
      <c r="C14" s="165"/>
      <c r="D14" s="219" t="str">
        <f>IFERROR(IF(D8="Road",INDEX(Master!$F$1:$N$1,MATCH(D12,INDEX(Master!F:N,MATCH(D10,Master!A:A,0),0),-1)),IF(D8="Sprints &amp; Hurdles",INDEX(Master!$F$1:$N$1,MATCH(D12,INDEX(Master!F:N,MATCH(D10,Master!A:A,0),0),-1)),IF(D8="Combined Events",INDEX(Master!$F$1:$N$1,MATCH(D12,INDEX(Master!F:N,MATCH(D10,Master!A:A,0),0),1)),IF(D8="Throws",INDEX(Master!$F$1:$N$1,MATCH(D12,INDEX(Master!F:N,MATCH(D10,Master!A:A,0),0),1)),IF(D8="Endurance",INDEX(Master!$F$1:$N$1,MATCH(D12,INDEX(Master!F:N,MATCH(D10,Master!A:A,0),0),-1)),IF(D8="Jumps",INDEX(Master!$F$1:$N$1,MATCH(D12,INDEX(Master!F:N,MATCH(D10,Master!A:A,0),0),1)))))))),"No Level Achieved")</f>
        <v>Level 9</v>
      </c>
      <c r="E14" s="165"/>
      <c r="F14" s="203"/>
      <c r="G14" s="221"/>
      <c r="H14" s="221"/>
      <c r="I14" s="221"/>
      <c r="J14" s="221"/>
      <c r="K14" s="221"/>
      <c r="L14" s="221"/>
      <c r="M14" s="203"/>
    </row>
    <row r="15" spans="1:13">
      <c r="A15" s="165"/>
      <c r="B15" s="165"/>
      <c r="C15" s="165"/>
      <c r="D15" s="111"/>
      <c r="E15" s="165"/>
      <c r="F15" s="203"/>
      <c r="G15" s="221"/>
      <c r="H15" s="221"/>
      <c r="I15" s="221"/>
      <c r="J15" s="221"/>
      <c r="K15" s="221"/>
      <c r="L15" s="221"/>
      <c r="M15" s="203"/>
    </row>
    <row r="16" spans="1:13">
      <c r="A16" s="165"/>
      <c r="B16" s="204" t="s">
        <v>494</v>
      </c>
      <c r="C16" s="165"/>
      <c r="D16" s="207" t="str" cm="1">
        <f t="array" ref="D16">IFERROR(IF(D8="Sprints &amp; Hurdles",INDEX(Master!$O$1:$O$1&amp;" Standard Achieved",MATCH(D12,INDEX(Master!$O:$O,MATCH(D10,Master!A:A,0),0),-1)),IF(D8="Combined Events",INDEX(Master!$O$1:$O$1&amp;" Standard Achieved",MATCH(D12,INDEX(Master!$O:$O,MATCH(D10,Master!A:A,0),0),1)),IF(D8="Throws",INDEX(Master!$O$1:$O$1&amp;" Standard Achieved",MATCH(D12,INDEX(Master!$O:$O,MATCH(D10,Master!A:A,0),0),1)),IF(D8="Endurance",INDEX(Master!$O$1:$O$1&amp;" Standard Achieved",MATCH(D12,INDEX(Master!$O:$O,MATCH(D10,Master!A:A,0),0),-1)),IF(D8="Jumps",INDEX(Master!$O$1:$O$1&amp;" Standard Achieved",MATCH(D12,INDEX(Master!$O:$O,MATCH(D10,Master!A:A,0),0),1))))))),"No EA Champs Entry Standard or Standard Not Met")</f>
        <v>No EA Champs Entry Standard or Standard Not Met</v>
      </c>
      <c r="E16" s="165"/>
      <c r="F16" s="203"/>
      <c r="G16" s="203"/>
      <c r="H16" s="203"/>
      <c r="I16" s="203"/>
      <c r="J16" s="203"/>
      <c r="K16" s="203"/>
      <c r="L16" s="203"/>
      <c r="M16" s="203"/>
    </row>
    <row r="17" spans="1:13">
      <c r="A17" s="165"/>
      <c r="B17" s="165"/>
      <c r="C17" s="165"/>
      <c r="D17" s="111"/>
      <c r="E17" s="165"/>
      <c r="F17" s="203"/>
      <c r="G17" s="203"/>
      <c r="H17" s="203"/>
      <c r="I17" s="203"/>
      <c r="J17" s="203"/>
      <c r="K17" s="203"/>
      <c r="L17" s="203"/>
      <c r="M17" s="203"/>
    </row>
    <row r="18" spans="1:13">
      <c r="A18" s="165"/>
      <c r="B18" s="204" t="s">
        <v>496</v>
      </c>
      <c r="C18" s="165"/>
      <c r="D18" s="207" t="str" cm="1">
        <f t="array" ref="D18">IFERROR(IF(D8="Sprints &amp; Hurdles",INDEX(Master!$P$1:$P$1&amp;" Standard Achieved",MATCH(D12,INDEX(Master!$P:$P,MATCH(D10,Master!A:A,#REF!),0),-1)),IF(D8="Combined Events",INDEX(Master!$P$1:$P$1&amp;" Standard Achieved",MATCH(D12,INDEX(Master!$P:$P,MATCH(D10,Master!A:A,0),0),1)),IF(D8="Throws",INDEX(Master!$P$1:$P$1&amp;" Standard Achieved",MATCH(D12,INDEX(Master!$P:$P,MATCH(D10,Master!A:A,0),0),1)),IF(D8="Endurance",INDEX(Master!$P$1:$P$1&amp;" Standard Achieved",MATCH(D12,INDEX(Master!$P:$P,MATCH(D10,Master!A:A,0),0),-1)),IF(D8="Jumps",INDEX(Master!$P$1:$P$1&amp;" Standard Achieved",MATCH(D12,INDEX(Master!$P:$P,MATCH(D10,Master!A:A,0),0),1))))))),"No Pof10 Top 100 Target or Outside Target")</f>
        <v>No Pof10 Top 100 Target or Outside Target</v>
      </c>
      <c r="E18" s="165"/>
      <c r="F18" s="203"/>
      <c r="G18" s="203"/>
      <c r="H18" s="203"/>
      <c r="I18" s="203"/>
      <c r="J18" s="203"/>
      <c r="K18" s="203"/>
      <c r="L18" s="203"/>
      <c r="M18" s="203"/>
    </row>
    <row r="19" spans="1:13">
      <c r="A19" s="165"/>
      <c r="B19" s="165"/>
      <c r="C19" s="165"/>
      <c r="D19" s="111"/>
      <c r="E19" s="165"/>
      <c r="F19" s="203"/>
      <c r="G19" s="203"/>
      <c r="H19" s="203"/>
      <c r="I19" s="203"/>
      <c r="J19" s="203"/>
      <c r="K19" s="203"/>
      <c r="L19" s="203"/>
      <c r="M19" s="203"/>
    </row>
    <row r="20" spans="1:13">
      <c r="A20" s="165"/>
      <c r="B20" s="204" t="s">
        <v>495</v>
      </c>
      <c r="C20" s="165"/>
      <c r="D20" s="207" t="str" cm="1">
        <f t="array" ref="D20">IFERROR(IF(D8="Sprints &amp; Hurdles",INDEX(Master!$Q$1:$Q$1&amp;" Standard Achieved",MATCH(D12,INDEX(Master!$Q:$Q,MATCH(D10,Master!A:A,#REF!),0),-1)),IF(D8="Combined Events",INDEX(Master!$Q$1:$Q$1&amp;" Standard Achieved",MATCH(D12,INDEX(Master!$Q:$Q,MATCH(D10,Master!A:A,0),0),1)),IF(D8="Throws",INDEX(Master!$Q$1:$Q$1&amp;" Standard Achieved",MATCH(D12,INDEX(Master!$Q:$Q,MATCH(D10,Master!A:A,0),0),1)),IF(D8="Endurance",INDEX(Master!$Q$1:$Q$1&amp;" Standard Achieved",MATCH(D12,INDEX(Master!$Q:$Q,MATCH(D10,Master!A:A,0),0),-1)),IF(D8="Jumps",INDEX(Master!$Q$1:$Q$1&amp;" Standard Achieved",MATCH(D12,INDEX(Master!$Q:$Q,MATCH(D10,Master!A:A,0),0),1))))))),"No Pof10 Top 10 Target or Outside Target")</f>
        <v>No Pof10 Top 10 Target or Outside Target</v>
      </c>
      <c r="E20" s="165"/>
      <c r="F20" s="203"/>
      <c r="G20" s="203"/>
      <c r="H20" s="203"/>
      <c r="I20" s="203"/>
      <c r="J20" s="203"/>
      <c r="K20" s="203"/>
      <c r="L20" s="203"/>
      <c r="M20" s="203"/>
    </row>
    <row r="21" spans="1:13">
      <c r="A21" s="165"/>
      <c r="B21" s="165"/>
      <c r="C21" s="165"/>
      <c r="D21" s="206"/>
      <c r="E21" s="165"/>
      <c r="F21" s="203"/>
      <c r="G21" s="203"/>
      <c r="H21" s="203"/>
      <c r="I21" s="203"/>
      <c r="J21" s="203"/>
      <c r="K21" s="203"/>
      <c r="L21" s="203"/>
      <c r="M21" s="203"/>
    </row>
    <row r="22" spans="1:13">
      <c r="A22" s="203"/>
      <c r="B22" s="203"/>
      <c r="C22" s="203"/>
      <c r="D22" s="205"/>
      <c r="E22" s="203"/>
      <c r="F22" s="203"/>
      <c r="G22" s="203"/>
      <c r="H22" s="203"/>
      <c r="I22" s="203"/>
      <c r="J22" s="203"/>
      <c r="K22" s="203"/>
      <c r="L22" s="203"/>
      <c r="M22" s="203"/>
    </row>
    <row r="23" spans="1:13" ht="25.8">
      <c r="A23" s="279" t="s">
        <v>612</v>
      </c>
      <c r="B23" s="203"/>
      <c r="C23" s="203"/>
      <c r="D23" s="205"/>
      <c r="E23" s="203"/>
      <c r="F23" s="203"/>
      <c r="G23" s="203"/>
      <c r="H23" s="203"/>
      <c r="I23" s="203"/>
      <c r="J23" s="203"/>
      <c r="K23" s="203"/>
      <c r="L23" s="203"/>
      <c r="M23" s="203"/>
    </row>
    <row r="24" spans="1:13">
      <c r="A24" s="203"/>
      <c r="B24" s="203"/>
      <c r="C24" s="203"/>
      <c r="D24" s="205"/>
      <c r="E24" s="203"/>
      <c r="F24" s="203"/>
      <c r="G24" s="203"/>
      <c r="H24" s="203"/>
      <c r="I24" s="203"/>
      <c r="J24" s="203"/>
      <c r="K24" s="203"/>
      <c r="L24" s="203"/>
      <c r="M24" s="203"/>
    </row>
    <row r="25" spans="1:13">
      <c r="A25" s="280"/>
      <c r="B25" s="280"/>
      <c r="C25" s="280"/>
      <c r="D25" s="280"/>
      <c r="E25" s="280"/>
      <c r="F25" s="203"/>
      <c r="G25" s="203"/>
      <c r="H25" s="203"/>
      <c r="I25" s="203"/>
      <c r="J25" s="203"/>
      <c r="K25" s="203"/>
      <c r="L25" s="203"/>
      <c r="M25" s="203"/>
    </row>
    <row r="26" spans="1:13">
      <c r="A26" s="280"/>
      <c r="B26" s="204" t="s">
        <v>264</v>
      </c>
      <c r="C26" s="280"/>
      <c r="D26" s="207"/>
      <c r="E26" s="280"/>
      <c r="F26" s="203"/>
      <c r="G26" s="203"/>
      <c r="H26" s="203"/>
      <c r="I26" s="203"/>
      <c r="J26" s="203"/>
      <c r="K26" s="203"/>
      <c r="L26" s="203"/>
      <c r="M26" s="203"/>
    </row>
    <row r="27" spans="1:13">
      <c r="A27" s="280"/>
      <c r="B27" s="280"/>
      <c r="C27" s="280"/>
      <c r="D27" s="280"/>
      <c r="E27" s="280"/>
      <c r="F27" s="203"/>
      <c r="G27" s="203"/>
      <c r="H27" s="203"/>
      <c r="I27" s="203"/>
      <c r="J27" s="203"/>
      <c r="K27" s="203"/>
      <c r="L27" s="203"/>
      <c r="M27" s="203"/>
    </row>
    <row r="28" spans="1:13">
      <c r="A28" s="280"/>
      <c r="B28" s="204" t="s">
        <v>265</v>
      </c>
      <c r="C28" s="280"/>
      <c r="D28" s="207"/>
      <c r="E28" s="280"/>
      <c r="F28" s="203"/>
      <c r="G28" s="203"/>
      <c r="H28" s="203"/>
      <c r="I28" s="203"/>
      <c r="J28" s="203"/>
      <c r="K28" s="203"/>
      <c r="L28" s="203"/>
      <c r="M28" s="203"/>
    </row>
    <row r="29" spans="1:13">
      <c r="A29" s="280"/>
      <c r="B29" s="280"/>
      <c r="C29" s="280"/>
      <c r="D29" s="280"/>
      <c r="E29" s="280"/>
      <c r="F29" s="203"/>
      <c r="G29" s="203"/>
      <c r="H29" s="203"/>
      <c r="I29" s="203"/>
      <c r="J29" s="203"/>
      <c r="K29" s="203"/>
      <c r="L29" s="203"/>
      <c r="M29" s="203"/>
    </row>
    <row r="30" spans="1:13">
      <c r="A30" s="280"/>
      <c r="B30" s="204" t="s">
        <v>267</v>
      </c>
      <c r="C30" s="280"/>
      <c r="D30" s="203" t="s">
        <v>780</v>
      </c>
      <c r="E30" s="280"/>
      <c r="F30" s="203"/>
      <c r="G30" s="203"/>
      <c r="H30" s="203"/>
      <c r="I30" s="203"/>
      <c r="J30" s="203"/>
      <c r="K30" s="203"/>
      <c r="L30" s="203"/>
      <c r="M30" s="203"/>
    </row>
    <row r="31" spans="1:13">
      <c r="A31" s="280"/>
      <c r="B31" s="280"/>
      <c r="C31" s="280"/>
      <c r="D31" s="280"/>
      <c r="E31" s="280"/>
      <c r="F31" s="203"/>
      <c r="G31" s="203"/>
      <c r="H31" s="203"/>
      <c r="I31" s="203"/>
      <c r="J31" s="203"/>
      <c r="K31" s="203"/>
      <c r="L31" s="203"/>
      <c r="M31" s="203"/>
    </row>
    <row r="32" spans="1:13">
      <c r="A32" s="280"/>
      <c r="B32" s="204" t="s">
        <v>272</v>
      </c>
      <c r="C32" s="280"/>
      <c r="D32" s="203" t="s">
        <v>628</v>
      </c>
      <c r="E32" s="280"/>
      <c r="F32" s="203"/>
      <c r="G32" s="203"/>
      <c r="H32" s="203"/>
      <c r="I32" s="203"/>
      <c r="J32" s="203"/>
      <c r="K32" s="203"/>
      <c r="L32" s="203"/>
      <c r="M32" s="203"/>
    </row>
    <row r="33" spans="1:13">
      <c r="A33" s="280"/>
      <c r="B33" s="280"/>
      <c r="C33" s="280"/>
      <c r="D33" s="280"/>
      <c r="E33" s="280"/>
      <c r="F33" s="203"/>
      <c r="G33" s="203"/>
      <c r="H33" s="203"/>
      <c r="I33" s="203"/>
      <c r="J33" s="203"/>
      <c r="K33" s="203"/>
      <c r="L33" s="203"/>
      <c r="M33" s="203"/>
    </row>
    <row r="34" spans="1:13">
      <c r="A34" s="280"/>
      <c r="B34" s="204" t="s">
        <v>266</v>
      </c>
      <c r="C34" s="280"/>
      <c r="D34" s="220">
        <v>15.32</v>
      </c>
      <c r="E34" s="280"/>
      <c r="F34" s="203"/>
      <c r="G34" s="203"/>
      <c r="H34" s="203"/>
      <c r="I34" s="203"/>
      <c r="J34" s="203"/>
      <c r="K34" s="203"/>
      <c r="L34" s="203"/>
      <c r="M34" s="203"/>
    </row>
    <row r="35" spans="1:13">
      <c r="A35" s="280"/>
      <c r="B35" s="280"/>
      <c r="C35" s="280"/>
      <c r="D35" s="280"/>
      <c r="E35" s="280"/>
      <c r="F35" s="203"/>
      <c r="G35" s="203"/>
      <c r="H35" s="203"/>
      <c r="I35" s="203"/>
      <c r="J35" s="203"/>
      <c r="K35" s="203"/>
      <c r="L35" s="203"/>
      <c r="M35" s="203"/>
    </row>
    <row r="36" spans="1:13">
      <c r="A36" s="280"/>
      <c r="B36" s="204" t="s">
        <v>493</v>
      </c>
      <c r="C36" s="280"/>
      <c r="D36" s="203" t="str">
        <f>IFERROR(IF(D30="Sprints",INDEX('Para Master'!$F$1:$N$1,MATCH(D34,INDEX('Para Master'!F:N,MATCH(D32,'Para Master'!A:A,0),0),-1)),IF(D30="Combined Events",INDEX('Para Master'!$F$1:$N$1,MATCH(D34,INDEX('Para Master'!F:N,MATCH(D32,'Para Master'!A:A,0),0),1)),IF(D30="Throws",INDEX('Para Master'!$F$1:$N$1,MATCH(D34,INDEX('Para Master'!F:N,MATCH(D32,'Para Master'!A:A,0),0),1)),IF(D30="Endurance",INDEX('Para Master'!$F$1:$N$1,MATCH(D34,INDEX('Para Master'!F:N,MATCH(D32,'Para Master'!A:A,0),0),-1)),IF(D30="Jumps",INDEX('Para Master'!$F$1:$N$1,MATCH(D34,INDEX('Para Master'!F:N,MATCH(D32,'Para Master'!A:A,0),0),1))))))),"No Level Achieved")</f>
        <v>No Level Achieved</v>
      </c>
      <c r="E36" s="280"/>
      <c r="F36" s="203"/>
      <c r="G36" s="203"/>
      <c r="H36" s="203"/>
      <c r="I36" s="203"/>
      <c r="J36" s="203"/>
      <c r="K36" s="203"/>
      <c r="L36" s="203"/>
      <c r="M36" s="203"/>
    </row>
    <row r="37" spans="1:13">
      <c r="A37" s="280"/>
      <c r="B37" s="280"/>
      <c r="C37" s="280"/>
      <c r="D37" s="280"/>
      <c r="E37" s="280"/>
      <c r="F37" s="203"/>
      <c r="G37" s="203"/>
      <c r="H37" s="203"/>
      <c r="I37" s="203"/>
      <c r="J37" s="203"/>
      <c r="K37" s="203"/>
      <c r="L37" s="203"/>
      <c r="M37" s="203"/>
    </row>
    <row r="38" spans="1:13">
      <c r="A38" s="280"/>
      <c r="B38" s="280"/>
      <c r="C38" s="280"/>
      <c r="D38" s="280"/>
      <c r="E38" s="280"/>
      <c r="F38" s="203"/>
      <c r="G38" s="203"/>
      <c r="H38" s="203"/>
      <c r="I38" s="203"/>
      <c r="J38" s="203"/>
      <c r="K38" s="203"/>
      <c r="L38" s="203"/>
      <c r="M38" s="203"/>
    </row>
    <row r="39" spans="1:13">
      <c r="A39" s="203"/>
      <c r="B39" s="203"/>
      <c r="C39" s="203"/>
      <c r="D39" s="205"/>
      <c r="E39" s="203"/>
      <c r="F39" s="203"/>
      <c r="G39" s="203"/>
      <c r="H39" s="203"/>
      <c r="I39" s="203"/>
      <c r="J39" s="203"/>
      <c r="K39" s="203"/>
      <c r="L39" s="203"/>
      <c r="M39" s="203"/>
    </row>
  </sheetData>
  <sheetProtection selectLockedCells="1"/>
  <conditionalFormatting sqref="D12">
    <cfRule type="expression" dxfId="47" priority="1">
      <formula>$D$8="Road"</formula>
    </cfRule>
    <cfRule type="expression" dxfId="46" priority="27">
      <formula>$D$8="Sprints &amp; Hurdles"</formula>
    </cfRule>
    <cfRule type="expression" dxfId="45" priority="28">
      <formula>$D$8="Throws"</formula>
    </cfRule>
    <cfRule type="expression" dxfId="44" priority="29">
      <formula>$D$8="Jumps"</formula>
    </cfRule>
    <cfRule type="expression" dxfId="43" priority="30">
      <formula>$D$8="Combined Events"</formula>
    </cfRule>
    <cfRule type="expression" dxfId="42" priority="31">
      <formula>$D$8="Endurance"</formula>
    </cfRule>
  </conditionalFormatting>
  <conditionalFormatting sqref="D34">
    <cfRule type="expression" dxfId="41" priority="7">
      <formula>$D$30="Sprints"</formula>
    </cfRule>
    <cfRule type="expression" dxfId="40" priority="8">
      <formula>$D$30="Throws"</formula>
    </cfRule>
    <cfRule type="expression" dxfId="39" priority="9">
      <formula>$D$30="Jumps"</formula>
    </cfRule>
    <cfRule type="expression" dxfId="38" priority="10">
      <formula>$D$30="Combined Events"</formula>
    </cfRule>
    <cfRule type="expression" dxfId="37" priority="11">
      <formula>$D$30="Endurance"</formula>
    </cfRule>
  </conditionalFormatting>
  <pageMargins left="0.7" right="0.7" top="0.75" bottom="0.75" header="0.3" footer="0.3"/>
  <pageSetup paperSize="9"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292788C6-F934-4B5F-B423-49DDD3D6861B}">
          <x14:formula1>
            <xm:f>OFFSET('Para List'!$A$2,1,0,COUNTA('Para List'!$A$2:$A$389)-1,1)</xm:f>
          </x14:formula1>
          <xm:sqref>D30</xm:sqref>
        </x14:dataValidation>
        <x14:dataValidation type="list" allowBlank="1" showInputMessage="1" showErrorMessage="1" xr:uid="{3B3F7831-8D99-437A-8FED-AF6CB59DDCF8}">
          <x14:formula1>
            <xm:f>OFFSET('Para List'!$A$1,MATCH(D30,'Para List'!$A:$A,0)-1,1,COUNTIF('Para List'!$A:$A,D30),1)</xm:f>
          </x14:formula1>
          <xm:sqref>D32</xm:sqref>
        </x14:dataValidation>
        <x14:dataValidation type="list" allowBlank="1" showInputMessage="1" showErrorMessage="1" xr:uid="{A7537904-89BB-4E5A-9A9C-A50466B7D1F1}">
          <x14:formula1>
            <xm:f>OFFSET('Para List'!$A$2,1,0,COUNTA(Lists!$A$2:$A$432)-1,1)</xm:f>
          </x14:formula1>
          <xm:sqref>D9</xm:sqref>
        </x14:dataValidation>
        <x14:dataValidation type="list" allowBlank="1" showInputMessage="1" showErrorMessage="1" xr:uid="{7135440C-2D7E-4AAB-9173-F8F62A9F3298}">
          <x14:formula1>
            <xm:f>Lists!$A:$A</xm:f>
          </x14:formula1>
          <xm:sqref>D8</xm:sqref>
        </x14:dataValidation>
        <x14:dataValidation type="list" allowBlank="1" showInputMessage="1" showErrorMessage="1" xr:uid="{F5DCE818-ACE4-4FD8-BDB2-CC27CF16B6C9}">
          <x14:formula1>
            <xm:f>OFFSET(Lists!$A$1,MATCH(D8,Lists!$A:$A,0)-1,1,COUNTIF(Lists!$A:$A,D8),1)</xm:f>
          </x14:formula1>
          <xm:sqref>D10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1537AE-7A2F-44DC-B449-84DD6E1769E4}">
  <dimension ref="A1:I100"/>
  <sheetViews>
    <sheetView workbookViewId="0">
      <selection activeCell="C4" sqref="C4"/>
    </sheetView>
  </sheetViews>
  <sheetFormatPr defaultRowHeight="14.4"/>
  <cols>
    <col min="1" max="1" width="19.109375" bestFit="1" customWidth="1"/>
    <col min="2" max="2" width="38.5546875" customWidth="1"/>
    <col min="3" max="3" width="22" style="228" customWidth="1"/>
    <col min="4" max="4" width="21.109375" customWidth="1"/>
    <col min="5" max="5" width="15.77734375" style="228" customWidth="1"/>
    <col min="6" max="6" width="12.109375" customWidth="1"/>
    <col min="7" max="7" width="32.6640625" customWidth="1"/>
    <col min="8" max="8" width="37.77734375" customWidth="1"/>
    <col min="9" max="9" width="42.44140625" customWidth="1"/>
  </cols>
  <sheetData>
    <row r="1" spans="1:9">
      <c r="A1" s="227" t="s">
        <v>152</v>
      </c>
      <c r="B1" s="415" t="s">
        <v>154</v>
      </c>
      <c r="C1" s="227" t="s">
        <v>267</v>
      </c>
      <c r="D1" s="418" t="s">
        <v>511</v>
      </c>
      <c r="E1" s="227" t="s">
        <v>145</v>
      </c>
      <c r="F1" s="416" t="s">
        <v>512</v>
      </c>
      <c r="G1" s="227" t="s">
        <v>513</v>
      </c>
      <c r="H1" s="227" t="s">
        <v>514</v>
      </c>
      <c r="I1" s="227" t="s">
        <v>515</v>
      </c>
    </row>
    <row r="2" spans="1:9">
      <c r="A2" s="229"/>
      <c r="B2" s="414"/>
      <c r="C2" s="417" t="s">
        <v>1254</v>
      </c>
      <c r="D2" s="207" t="s">
        <v>1161</v>
      </c>
      <c r="E2" s="420">
        <v>0.1070949074074074</v>
      </c>
      <c r="F2" s="419" t="b">
        <f>IFERROR(IF(C2="Sprints &amp; Hurdles",INDEX(Master!$F$1:$N$1,MATCH(E2,INDEX(Master!F:N,MATCH(D2,Master!A:A,0),0),-1)),IF(C2="Combined Events",INDEX(Master!$F$1:$N$1,MATCH(E2,INDEX(Master!F:N,MATCH(D2,Master!A:A,0),0),1)),IF(C2="Throws",INDEX(Master!$F$1:$N$1,MATCH(E2,INDEX(Master!F:N,MATCH(D2,Master!A:A,0),0),1)),IF(C2="Endurance",INDEX(Master!$F$1:$N$1,MATCH(E2,INDEX(Master!F:N,MATCH(D2,Master!A:A,0),0),-1)),IF(C2="Jumps",INDEX(Master!$F$1:$N$1,MATCH(E2,INDEX(Master!F:N,MATCH(D2,Master!A:A,0),0),1))))))),"No Level Achieved")</f>
        <v>0</v>
      </c>
      <c r="G2" s="228" t="b" cm="1">
        <f t="array" ref="G2">IFERROR(IF(C2="Sprints &amp; Hurdles",INDEX(Master!$O$1:$O$1&amp;" Standard Achieved",MATCH(E2,INDEX(Master!$O:$O,MATCH(D2,Master!A:A,0),0),-1)),IF(C2="Combined Events",INDEX(Master!$O$1:$O$1&amp;" Standard Achieved",MATCH(E2,INDEX(Master!$O:$O,MATCH(D2,Master!A:A,0),0),1)),IF(C2="Throws",INDEX(Master!$O$1:$O$1&amp;" Standard Achieved",MATCH(E2,INDEX(Master!$O:$O,MATCH(D2,Master!A:A,0),0),1)),IF(C2="Endurance",INDEX(Master!$O$1:$O$1&amp;" Standard Achieved",MATCH(E2,INDEX(Master!$O:$O,MATCH(D2,Master!A:A,0),0),-1)),IF(C2="Jumps",INDEX(Master!$O$1:$O$1&amp;" Standard Achieved",MATCH(E2,INDEX(Master!$O:$O,MATCH(D2,Master!A:A,0),0),1))))))),"No EA Champs Entry Standard or Standard Not Met")</f>
        <v>0</v>
      </c>
      <c r="H2" s="228" t="b" cm="1">
        <f t="array" ref="H2">IFERROR(IF(C2="Sprints &amp; Hurdles",INDEX(Master!$P$1:$P$1&amp;" Standard Achieved",MATCH(E2,INDEX(Master!$P:$P,MATCH(D2,Master!A:A,I130),0),-1)),IF(C2="Combined Events",INDEX(Master!$P$1:$P$1&amp;" Standard Achieved",MATCH(E2,INDEX(Master!$P:$P,MATCH(D2,Master!A:A,0),0),1)),IF(C2="Throws",INDEX(Master!$P$1:$P$1&amp;" Standard Achieved",MATCH(E2,INDEX(Master!$P:$P,MATCH(D2,Master!A:A,0),0),1)),IF(C2="Endurance",INDEX(Master!$P$1:$P$1&amp;" Standard Achieved",MATCH(E2,INDEX(Master!$P:$P,MATCH(D2,Master!A:A,0),0),-1)),IF(C2="Jumps",INDEX(Master!$P$1:$P$1&amp;" Standard Achieved",MATCH(E2,INDEX(Master!$P:$P,MATCH(D2,Master!A:A,0),0),1))))))),"No Pof10 Top 100 Target or Outside Target")</f>
        <v>0</v>
      </c>
      <c r="I2" s="228" t="b" cm="1">
        <f t="array" ref="I2">IFERROR(IF(C2="Sprints &amp; Hurdles",INDEX(Master!$Q$1:$Q$1&amp;" Standard Achieved",MATCH(E2,INDEX(Master!$Q:$Q,MATCH(D2,Master!A:A,I130),0),-1)),IF(C2="Combined Events",INDEX(Master!$Q$1:$Q$1&amp;" Standard Achieved",MATCH(E2,INDEX(Master!$Q:$Q,MATCH(D2,Master!A:A,0),0),1)),IF(C2="Throws",INDEX(Master!$Q$1:$Q$1&amp;" Standard Achieved",MATCH(E2,INDEX(Master!$Q:$Q,MATCH(D2,Master!A:A,0),0),1)),IF(C2="Endurance",INDEX(Master!$Q$1:$Q$1&amp;" Standard Achieved",MATCH(E2,INDEX(Master!$Q:$Q,MATCH(D2,Master!A:A,0),0),-1)),IF(C2="Jumps",INDEX(Master!$Q$1:$Q$1&amp;" Standard Achieved",MATCH(E2,INDEX(Master!$Q:$Q,MATCH(D2,Master!A:A,0),0),1))))))),"No Pof10 Top 10 Target or Outside Target")</f>
        <v>0</v>
      </c>
    </row>
    <row r="3" spans="1:9">
      <c r="A3" s="229"/>
      <c r="B3" s="414"/>
      <c r="C3" s="417"/>
      <c r="D3" s="417"/>
      <c r="E3" s="420"/>
      <c r="F3" s="419" t="b">
        <f>IFERROR(IF(C3="Sprints &amp; Hurdles",INDEX(Master!$F$1:$N$1,MATCH(E3,INDEX(Master!F:N,MATCH(D3,Master!A:A,0),0),-1)),IF(C3="Combined Events",INDEX(Master!$F$1:$N$1,MATCH(E3,INDEX(Master!F:N,MATCH(D3,Master!A:A,0),0),1)),IF(C3="Throws",INDEX(Master!$F$1:$N$1,MATCH(E3,INDEX(Master!F:N,MATCH(D3,Master!A:A,0),0),1)),IF(C3="Endurance",INDEX(Master!$F$1:$N$1,MATCH(E3,INDEX(Master!F:N,MATCH(D3,Master!A:A,0),0),-1)),IF(C3="Jumps",INDEX(Master!$F$1:$N$1,MATCH(E3,INDEX(Master!F:N,MATCH(D3,Master!A:A,0),0),1))))))),"No Level Achieved")</f>
        <v>0</v>
      </c>
      <c r="G3" s="228" t="b" cm="1">
        <f t="array" ref="G3">IFERROR(IF(C3="Sprints &amp; Hurdles",INDEX(Master!$O$1:$O$1&amp;" Standard Achieved",MATCH(E3,INDEX(Master!$O:$O,MATCH(D3,Master!A:A,0),0),-1)),IF(C3="Combined Events",INDEX(Master!$O$1:$O$1&amp;" Standard Achieved",MATCH(E3,INDEX(Master!$O:$O,MATCH(D3,Master!A:A,0),0),1)),IF(C3="Throws",INDEX(Master!$O$1:$O$1&amp;" Standard Achieved",MATCH(E3,INDEX(Master!$O:$O,MATCH(D3,Master!A:A,0),0),1)),IF(C3="Endurance",INDEX(Master!$O$1:$O$1&amp;" Standard Achieved",MATCH(E3,INDEX(Master!$O:$O,MATCH(D3,Master!A:A,0),0),-1)),IF(C3="Jumps",INDEX(Master!$O$1:$O$1&amp;" Standard Achieved",MATCH(E3,INDEX(Master!$O:$O,MATCH(D3,Master!A:A,0),0),1))))))),"No EA Champs Entry Standard or Standard Not Met")</f>
        <v>0</v>
      </c>
      <c r="H3" s="228" t="b" cm="1">
        <f t="array" ref="H3">IFERROR(IF(C3="Sprints &amp; Hurdles",INDEX(Master!$P$1:$P$1&amp;" Standard Achieved",MATCH(E3,INDEX(Master!$P:$P,MATCH(D3,Master!A:A,I131),0),-1)),IF(C3="Combined Events",INDEX(Master!$P$1:$P$1&amp;" Standard Achieved",MATCH(E3,INDEX(Master!$P:$P,MATCH(D3,Master!A:A,0),0),1)),IF(C3="Throws",INDEX(Master!$P$1:$P$1&amp;" Standard Achieved",MATCH(E3,INDEX(Master!$P:$P,MATCH(D3,Master!A:A,0),0),1)),IF(C3="Endurance",INDEX(Master!$P$1:$P$1&amp;" Standard Achieved",MATCH(E3,INDEX(Master!$P:$P,MATCH(D3,Master!A:A,0),0),-1)),IF(C3="Jumps",INDEX(Master!$P$1:$P$1&amp;" Standard Achieved",MATCH(E3,INDEX(Master!$P:$P,MATCH(D3,Master!A:A,0),0),1))))))),"No Pof10 Top 100 Target or Outside Target")</f>
        <v>0</v>
      </c>
      <c r="I3" s="228" t="b" cm="1">
        <f t="array" ref="I3">IFERROR(IF(C3="Sprints &amp; Hurdles",INDEX(Master!$Q$1:$Q$1&amp;" Standard Achieved",MATCH(E3,INDEX(Master!$Q:$Q,MATCH(D3,Master!A:A,I131),0),-1)),IF(C3="Combined Events",INDEX(Master!$Q$1:$Q$1&amp;" Standard Achieved",MATCH(E3,INDEX(Master!$Q:$Q,MATCH(D3,Master!A:A,0),0),1)),IF(C3="Throws",INDEX(Master!$Q$1:$Q$1&amp;" Standard Achieved",MATCH(E3,INDEX(Master!$Q:$Q,MATCH(D3,Master!A:A,0),0),1)),IF(C3="Endurance",INDEX(Master!$Q$1:$Q$1&amp;" Standard Achieved",MATCH(E3,INDEX(Master!$Q:$Q,MATCH(D3,Master!A:A,0),0),-1)),IF(C3="Jumps",INDEX(Master!$Q$1:$Q$1&amp;" Standard Achieved",MATCH(E3,INDEX(Master!$Q:$Q,MATCH(D3,Master!A:A,0),0),1))))))),"No Pof10 Top 10 Target or Outside Target")</f>
        <v>0</v>
      </c>
    </row>
    <row r="4" spans="1:9">
      <c r="A4" s="229"/>
      <c r="B4" s="414"/>
      <c r="C4" s="417"/>
      <c r="D4" s="417"/>
      <c r="E4" s="420"/>
      <c r="F4" s="419" t="b">
        <f>IFERROR(IF(C4="Sprints &amp; Hurdles",INDEX(Master!$F$1:$N$1,MATCH(E4,INDEX(Master!F:N,MATCH(D4,Master!A:A,0),0),-1)),IF(C4="Combined Events",INDEX(Master!$F$1:$N$1,MATCH(E4,INDEX(Master!F:N,MATCH(D4,Master!A:A,0),0),1)),IF(C4="Throws",INDEX(Master!$F$1:$N$1,MATCH(E4,INDEX(Master!F:N,MATCH(D4,Master!A:A,0),0),1)),IF(C4="Endurance",INDEX(Master!$F$1:$N$1,MATCH(E4,INDEX(Master!F:N,MATCH(D4,Master!A:A,0),0),-1)),IF(C4="Jumps",INDEX(Master!$F$1:$N$1,MATCH(E4,INDEX(Master!F:N,MATCH(D4,Master!A:A,0),0),1))))))),"No Level Achieved")</f>
        <v>0</v>
      </c>
      <c r="G4" s="228" t="b" cm="1">
        <f t="array" ref="G4">(IFERROR(IF(C4="Sprints &amp; Hurdles",INDEX(Master!$O$1:$O$1&amp;" Standard Achieved",MATCH(E4,INDEX(Master!$O:$O,MATCH(D4,Master!A:A,0),0),-1)),IF(C4="Combined Events",INDEX(Master!$O$1:$O$1&amp;" Standard Achieved",MATCH(E4,INDEX(Master!$O:$O,MATCH(D4,Master!A:A,0),0),1)),IF(C4="Throws",INDEX(Master!$O$1:$O$1&amp;" Standard Achieved",MATCH(E4,INDEX(Master!$O:$O,MATCH(D4,Master!A:A,0),0),1)),IF(C4="Endurance",INDEX(Master!$O$1:$O$1&amp;" Standard Achieved",MATCH(E4,INDEX(Master!$O:$O,MATCH(D4,Master!A:A,0),0),-1)),IF(C4="Jumps",INDEX(Master!$O$1:$O$1&amp;" Standard Achieved",MATCH(E4,INDEX(Master!$O:$O,MATCH(D4,Master!A:A,0),0),1))))))),"No EA Champs Entry Standard or Standard Not Met"))</f>
        <v>0</v>
      </c>
      <c r="H4" s="228" t="b" cm="1">
        <f t="array" ref="H4">IFERROR(IF(C4="Sprints &amp; Hurdles",INDEX(Master!$P$1:$P$1&amp;" Standard Achieved",MATCH(E4,INDEX(Master!$P:$P,MATCH(D4,Master!A:A,I132),0),-1)),IF(C4="Combined Events",INDEX(Master!$P$1:$P$1&amp;" Standard Achieved",MATCH(E4,INDEX(Master!$P:$P,MATCH(D4,Master!A:A,0),0),1)),IF(C4="Throws",INDEX(Master!$P$1:$P$1&amp;" Standard Achieved",MATCH(E4,INDEX(Master!$P:$P,MATCH(D4,Master!A:A,0),0),1)),IF(C4="Endurance",INDEX(Master!$P$1:$P$1&amp;" Standard Achieved",MATCH(E4,INDEX(Master!$P:$P,MATCH(D4,Master!A:A,0),0),-1)),IF(C4="Jumps",INDEX(Master!$P$1:$P$1&amp;" Standard Achieved",MATCH(E4,INDEX(Master!$P:$P,MATCH(D4,Master!A:A,0),0),1))))))),"No Pof10 Top 100 Target or Outside Target")</f>
        <v>0</v>
      </c>
      <c r="I4" s="228" t="b" cm="1">
        <f t="array" ref="I4">IFERROR(IF(C4="Sprints &amp; Hurdles",INDEX(Master!$Q$1:$Q$1&amp;" Standard Achieved",MATCH(E4,INDEX(Master!$Q:$Q,MATCH(D4,Master!A:A,I132),0),-1)),IF(C4="Combined Events",INDEX(Master!$Q$1:$Q$1&amp;" Standard Achieved",MATCH(E4,INDEX(Master!$Q:$Q,MATCH(D4,Master!A:A,0),0),1)),IF(C4="Throws",INDEX(Master!$Q$1:$Q$1&amp;" Standard Achieved",MATCH(E4,INDEX(Master!$Q:$Q,MATCH(D4,Master!A:A,0),0),1)),IF(C4="Endurance",INDEX(Master!$Q$1:$Q$1&amp;" Standard Achieved",MATCH(E4,INDEX(Master!$Q:$Q,MATCH(D4,Master!A:A,0),0),-1)),IF(C4="Jumps",INDEX(Master!$Q$1:$Q$1&amp;" Standard Achieved",MATCH(E4,INDEX(Master!$Q:$Q,MATCH(D4,Master!A:A,0),0),1))))))),"No Pof10 Top 10 Target or Outside Target")</f>
        <v>0</v>
      </c>
    </row>
    <row r="5" spans="1:9">
      <c r="A5" s="229"/>
      <c r="B5" s="414"/>
      <c r="C5" s="417"/>
      <c r="D5" s="417"/>
      <c r="E5" s="420"/>
      <c r="F5" s="419" t="b">
        <f>IFERROR(IF(C5="Sprints &amp; Hurdles",INDEX(Master!$F$1:$N$1,MATCH(E5,INDEX(Master!F:N,MATCH(D5,Master!A:A,0),0),-1)),IF(C5="Combined Events",INDEX(Master!$F$1:$N$1,MATCH(E5,INDEX(Master!F:N,MATCH(D5,Master!A:A,0),0),1)),IF(C5="Throws",INDEX(Master!$F$1:$N$1,MATCH(E5,INDEX(Master!F:N,MATCH(D5,Master!A:A,0),0),1)),IF(C5="Endurance",INDEX(Master!$F$1:$N$1,MATCH(E5,INDEX(Master!F:N,MATCH(D5,Master!A:A,0),0),-1)),IF(C5="Jumps",INDEX(Master!$F$1:$N$1,MATCH(E5,INDEX(Master!F:N,MATCH(D5,Master!A:A,0),0),1))))))),"No Level Achieved")</f>
        <v>0</v>
      </c>
      <c r="G5" s="228" t="b" cm="1">
        <f t="array" ref="G5">IFERROR(IF(C5="Sprints &amp; Hurdles",INDEX(Master!$O$1:$O$1&amp;" Standard Achieved",MATCH(E5,INDEX(Master!$O:$O,MATCH(D5,Master!A:A,0),0),-1)),IF(C5="Combined Events",INDEX(Master!$O$1:$O$1&amp;" Standard Achieved",MATCH(E5,INDEX(Master!$O:$O,MATCH(D5,Master!A:A,0),0),1)),IF(C5="Throws",INDEX(Master!$O$1:$O$1&amp;" Standard Achieved",MATCH(E5,INDEX(Master!$O:$O,MATCH(D5,Master!A:A,0),0),1)),IF(C5="Endurance",INDEX(Master!$O$1:$O$1&amp;" Standard Achieved",MATCH(E5,INDEX(Master!$O:$O,MATCH(D5,Master!A:A,0),0),-1)),IF(C5="Jumps",INDEX(Master!$O$1:$O$1&amp;" Standard Achieved",MATCH(E5,INDEX(Master!$O:$O,MATCH(D5,Master!A:A,0),0),1))))))),"No EA Champs Entry Standard or Standard Not Met")</f>
        <v>0</v>
      </c>
      <c r="H5" s="228" t="b" cm="1">
        <f t="array" ref="H5">IFERROR(IF(C5="Sprints &amp; Hurdles",INDEX(Master!$P$1:$P$1&amp;" Standard Achieved",MATCH(E5,INDEX(Master!$P:$P,MATCH(D5,Master!A:A,I133),0),-1)),IF(C5="Combined Events",INDEX(Master!$P$1:$P$1&amp;" Standard Achieved",MATCH(E5,INDEX(Master!$P:$P,MATCH(D5,Master!A:A,0),0),1)),IF(C5="Throws",INDEX(Master!$P$1:$P$1&amp;" Standard Achieved",MATCH(E5,INDEX(Master!$P:$P,MATCH(D5,Master!A:A,0),0),1)),IF(C5="Endurance",INDEX(Master!$P$1:$P$1&amp;" Standard Achieved",MATCH(E5,INDEX(Master!$P:$P,MATCH(D5,Master!A:A,0),0),-1)),IF(C5="Jumps",INDEX(Master!$P$1:$P$1&amp;" Standard Achieved",MATCH(E5,INDEX(Master!$P:$P,MATCH(D5,Master!A:A,0),0),1))))))),"No Pof10 Top 100 Target or Outside Target")</f>
        <v>0</v>
      </c>
      <c r="I5" s="228" t="b" cm="1">
        <f t="array" ref="I5">IFERROR(IF(C5="Sprints &amp; Hurdles",INDEX(Master!$Q$1:$Q$1&amp;" Standard Achieved",MATCH(E5,INDEX(Master!$Q:$Q,MATCH(D5,Master!A:A,I133),0),-1)),IF(C5="Combined Events",INDEX(Master!$Q$1:$Q$1&amp;" Standard Achieved",MATCH(E5,INDEX(Master!$Q:$Q,MATCH(D5,Master!A:A,0),0),1)),IF(C5="Throws",INDEX(Master!$Q$1:$Q$1&amp;" Standard Achieved",MATCH(E5,INDEX(Master!$Q:$Q,MATCH(D5,Master!A:A,0),0),1)),IF(C5="Endurance",INDEX(Master!$Q$1:$Q$1&amp;" Standard Achieved",MATCH(E5,INDEX(Master!$Q:$Q,MATCH(D5,Master!A:A,0),0),-1)),IF(C5="Jumps",INDEX(Master!$Q$1:$Q$1&amp;" Standard Achieved",MATCH(E5,INDEX(Master!$Q:$Q,MATCH(D5,Master!A:A,0),0),1))))))),"No Pof10 Top 10 Target or Outside Target")</f>
        <v>0</v>
      </c>
    </row>
    <row r="6" spans="1:9">
      <c r="A6" s="229"/>
      <c r="B6" s="414"/>
      <c r="C6" s="417"/>
      <c r="D6" s="417"/>
      <c r="E6" s="420"/>
      <c r="F6" s="419" t="b">
        <f>IFERROR(IF(C6="Sprints &amp; Hurdles",INDEX(Master!$F$1:$N$1,MATCH(E6,INDEX(Master!F:N,MATCH(D6,Master!A:A,0),0),-1)),IF(C6="Combined Events",INDEX(Master!$F$1:$N$1,MATCH(E6,INDEX(Master!F:N,MATCH(D6,Master!A:A,0),0),1)),IF(C6="Throws",INDEX(Master!$F$1:$N$1,MATCH(E6,INDEX(Master!F:N,MATCH(D6,Master!A:A,0),0),1)),IF(C6="Endurance",INDEX(Master!$F$1:$N$1,MATCH(E6,INDEX(Master!F:N,MATCH(D6,Master!A:A,0),0),-1)),IF(C6="Jumps",INDEX(Master!$F$1:$N$1,MATCH(E6,INDEX(Master!F:N,MATCH(D6,Master!A:A,0),0),1))))))),"No Level Achieved")</f>
        <v>0</v>
      </c>
      <c r="G6" s="228" t="b" cm="1">
        <f t="array" ref="G6">IFERROR(IF(C6="Sprints &amp; Hurdles",INDEX(Master!$O$1:$O$1&amp;" Standard Achieved",MATCH(E6,INDEX(Master!$O:$O,MATCH(D6,Master!A:A,0),0),-1)),IF(C6="Combined Events",INDEX(Master!$O$1:$O$1&amp;" Standard Achieved",MATCH(E6,INDEX(Master!$O:$O,MATCH(D6,Master!A:A,0),0),1)),IF(C6="Throws",INDEX(Master!$O$1:$O$1&amp;" Standard Achieved",MATCH(E6,INDEX(Master!$O:$O,MATCH(D6,Master!A:A,0),0),1)),IF(C6="Endurance",INDEX(Master!$O$1:$O$1&amp;" Standard Achieved",MATCH(E6,INDEX(Master!$O:$O,MATCH(D6,Master!A:A,0),0),-1)),IF(C6="Jumps",INDEX(Master!$O$1:$O$1&amp;" Standard Achieved",MATCH(E6,INDEX(Master!$O:$O,MATCH(D6,Master!A:A,0),0),1))))))),"No EA Champs Entry Standard or Standard Not Met")</f>
        <v>0</v>
      </c>
      <c r="H6" s="228" t="b" cm="1">
        <f t="array" ref="H6">IFERROR(IF(C6="Sprints &amp; Hurdles",INDEX(Master!$P$1:$P$1&amp;" Standard Achieved",MATCH(E6,INDEX(Master!$P:$P,MATCH(D6,Master!A:A,I134),0),-1)),IF(C6="Combined Events",INDEX(Master!$P$1:$P$1&amp;" Standard Achieved",MATCH(E6,INDEX(Master!$P:$P,MATCH(D6,Master!A:A,0),0),1)),IF(C6="Throws",INDEX(Master!$P$1:$P$1&amp;" Standard Achieved",MATCH(E6,INDEX(Master!$P:$P,MATCH(D6,Master!A:A,0),0),1)),IF(C6="Endurance",INDEX(Master!$P$1:$P$1&amp;" Standard Achieved",MATCH(E6,INDEX(Master!$P:$P,MATCH(D6,Master!A:A,0),0),-1)),IF(C6="Jumps",INDEX(Master!$P$1:$P$1&amp;" Standard Achieved",MATCH(E6,INDEX(Master!$P:$P,MATCH(D6,Master!A:A,0),0),1))))))),"No Pof10 Top 100 Target or Outside Target")</f>
        <v>0</v>
      </c>
      <c r="I6" s="228" t="b" cm="1">
        <f t="array" ref="I6">IFERROR(IF(C6="Sprints &amp; Hurdles",INDEX(Master!$Q$1:$Q$1&amp;" Standard Achieved",MATCH(E6,INDEX(Master!$Q:$Q,MATCH(D6,Master!A:A,I134),0),-1)),IF(C6="Combined Events",INDEX(Master!$Q$1:$Q$1&amp;" Standard Achieved",MATCH(E6,INDEX(Master!$Q:$Q,MATCH(D6,Master!A:A,0),0),1)),IF(C6="Throws",INDEX(Master!$Q$1:$Q$1&amp;" Standard Achieved",MATCH(E6,INDEX(Master!$Q:$Q,MATCH(D6,Master!A:A,0),0),1)),IF(C6="Endurance",INDEX(Master!$Q$1:$Q$1&amp;" Standard Achieved",MATCH(E6,INDEX(Master!$Q:$Q,MATCH(D6,Master!A:A,0),0),-1)),IF(C6="Jumps",INDEX(Master!$Q$1:$Q$1&amp;" Standard Achieved",MATCH(E6,INDEX(Master!$Q:$Q,MATCH(D6,Master!A:A,0),0),1))))))),"No Pof10 Top 10 Target or Outside Target")</f>
        <v>0</v>
      </c>
    </row>
    <row r="7" spans="1:9">
      <c r="A7" s="229"/>
      <c r="B7" s="414"/>
      <c r="C7" s="417"/>
      <c r="D7" s="417"/>
      <c r="E7" s="420"/>
      <c r="F7" s="419" t="b">
        <f>IFERROR(IF(C7="Sprints &amp; Hurdles",INDEX(Master!$F$1:$N$1,MATCH(E7,INDEX(Master!F:N,MATCH(D7,Master!A:A,0),0),-1)),IF(C7="Combined Events",INDEX(Master!$F$1:$N$1,MATCH(E7,INDEX(Master!F:N,MATCH(D7,Master!A:A,0),0),1)),IF(C7="Throws",INDEX(Master!$F$1:$N$1,MATCH(E7,INDEX(Master!F:N,MATCH(D7,Master!A:A,0),0),1)),IF(C7="Endurance",INDEX(Master!$F$1:$N$1,MATCH(E7,INDEX(Master!F:N,MATCH(D7,Master!A:A,0),0),-1)),IF(C7="Jumps",INDEX(Master!$F$1:$N$1,MATCH(E7,INDEX(Master!F:N,MATCH(D7,Master!A:A,0),0),1))))))),"No Level Achieved")</f>
        <v>0</v>
      </c>
      <c r="G7" s="228" t="b" cm="1">
        <f t="array" ref="G7">IFERROR(IF(C7="Sprints &amp; Hurdles",INDEX(Master!$O$1:$O$1&amp;" Standard Achieved",MATCH(E7,INDEX(Master!$O:$O,MATCH(D7,Master!A:A,0),0),-1)),IF(C7="Combined Events",INDEX(Master!$O$1:$O$1&amp;" Standard Achieved",MATCH(E7,INDEX(Master!$O:$O,MATCH(D7,Master!A:A,0),0),1)),IF(C7="Throws",INDEX(Master!$O$1:$O$1&amp;" Standard Achieved",MATCH(E7,INDEX(Master!$O:$O,MATCH(D7,Master!A:A,0),0),1)),IF(C7="Endurance",INDEX(Master!$O$1:$O$1&amp;" Standard Achieved",MATCH(E7,INDEX(Master!$O:$O,MATCH(D7,Master!A:A,0),0),-1)),IF(C7="Jumps",INDEX(Master!$O$1:$O$1&amp;" Standard Achieved",MATCH(E7,INDEX(Master!$O:$O,MATCH(D7,Master!A:A,0),0),1))))))),"No EA Champs Entry Standard or Standard Not Met")</f>
        <v>0</v>
      </c>
      <c r="H7" s="228" t="b" cm="1">
        <f t="array" ref="H7">IFERROR(IF(C7="Sprints &amp; Hurdles",INDEX(Master!$P$1:$P$1&amp;" Standard Achieved",MATCH(E7,INDEX(Master!$P:$P,MATCH(D7,Master!A:A,I135),0),-1)),IF(C7="Combined Events",INDEX(Master!$P$1:$P$1&amp;" Standard Achieved",MATCH(E7,INDEX(Master!$P:$P,MATCH(D7,Master!A:A,0),0),1)),IF(C7="Throws",INDEX(Master!$P$1:$P$1&amp;" Standard Achieved",MATCH(E7,INDEX(Master!$P:$P,MATCH(D7,Master!A:A,0),0),1)),IF(C7="Endurance",INDEX(Master!$P$1:$P$1&amp;" Standard Achieved",MATCH(E7,INDEX(Master!$P:$P,MATCH(D7,Master!A:A,0),0),-1)),IF(C7="Jumps",INDEX(Master!$P$1:$P$1&amp;" Standard Achieved",MATCH(E7,INDEX(Master!$P:$P,MATCH(D7,Master!A:A,0),0),1))))))),"No Pof10 Top 100 Target or Outside Target")</f>
        <v>0</v>
      </c>
      <c r="I7" s="228" t="b" cm="1">
        <f t="array" ref="I7">IFERROR(IF(C7="Sprints &amp; Hurdles",INDEX(Master!$Q$1:$Q$1&amp;" Standard Achieved",MATCH(E7,INDEX(Master!$Q:$Q,MATCH(D7,Master!A:A,I135),0),-1)),IF(C7="Combined Events",INDEX(Master!$Q$1:$Q$1&amp;" Standard Achieved",MATCH(E7,INDEX(Master!$Q:$Q,MATCH(D7,Master!A:A,0),0),1)),IF(C7="Throws",INDEX(Master!$Q$1:$Q$1&amp;" Standard Achieved",MATCH(E7,INDEX(Master!$Q:$Q,MATCH(D7,Master!A:A,0),0),1)),IF(C7="Endurance",INDEX(Master!$Q$1:$Q$1&amp;" Standard Achieved",MATCH(E7,INDEX(Master!$Q:$Q,MATCH(D7,Master!A:A,0),0),-1)),IF(C7="Jumps",INDEX(Master!$Q$1:$Q$1&amp;" Standard Achieved",MATCH(E7,INDEX(Master!$Q:$Q,MATCH(D7,Master!A:A,0),0),1))))))),"No Pof10 Top 10 Target or Outside Target")</f>
        <v>0</v>
      </c>
    </row>
    <row r="8" spans="1:9">
      <c r="A8" s="229"/>
      <c r="B8" s="414"/>
      <c r="C8" s="417"/>
      <c r="D8" s="417"/>
      <c r="E8" s="420"/>
      <c r="F8" s="419" t="b">
        <f>IFERROR(IF(C8="Sprints &amp; Hurdles",INDEX(Master!$F$1:$N$1,MATCH(E8,INDEX(Master!F:N,MATCH(D8,Master!A:A,0),0),-1)),IF(C8="Combined Events",INDEX(Master!$F$1:$N$1,MATCH(E8,INDEX(Master!F:N,MATCH(D8,Master!A:A,0),0),1)),IF(C8="Throws",INDEX(Master!$F$1:$N$1,MATCH(E8,INDEX(Master!F:N,MATCH(D8,Master!A:A,0),0),1)),IF(C8="Endurance",INDEX(Master!$F$1:$N$1,MATCH(E8,INDEX(Master!F:N,MATCH(D8,Master!A:A,0),0),-1)),IF(C8="Jumps",INDEX(Master!$F$1:$N$1,MATCH(E8,INDEX(Master!F:N,MATCH(D8,Master!A:A,0),0),1))))))),"No Level Achieved")</f>
        <v>0</v>
      </c>
      <c r="G8" s="228" t="b" cm="1">
        <f t="array" ref="G8">IFERROR(IF(C8="Sprints &amp; Hurdles",INDEX(Master!$O$1:$O$1&amp;" Standard Achieved",MATCH(E8,INDEX(Master!$O:$O,MATCH(D8,Master!A:A,0),0),-1)),IF(C8="Combined Events",INDEX(Master!$O$1:$O$1&amp;" Standard Achieved",MATCH(E8,INDEX(Master!$O:$O,MATCH(D8,Master!A:A,0),0),1)),IF(C8="Throws",INDEX(Master!$O$1:$O$1&amp;" Standard Achieved",MATCH(E8,INDEX(Master!$O:$O,MATCH(D8,Master!A:A,0),0),1)),IF(C8="Endurance",INDEX(Master!$O$1:$O$1&amp;" Standard Achieved",MATCH(E8,INDEX(Master!$O:$O,MATCH(D8,Master!A:A,0),0),-1)),IF(C8="Jumps",INDEX(Master!$O$1:$O$1&amp;" Standard Achieved",MATCH(E8,INDEX(Master!$O:$O,MATCH(D8,Master!A:A,0),0),1))))))),"No EA Champs Entry Standard or Standard Not Met")</f>
        <v>0</v>
      </c>
      <c r="H8" s="228" t="b" cm="1">
        <f t="array" ref="H8">IFERROR(IF(C8="Sprints &amp; Hurdles",INDEX(Master!$P$1:$P$1&amp;" Standard Achieved",MATCH(E8,INDEX(Master!$P:$P,MATCH(D8,Master!A:A,I136),0),-1)),IF(C8="Combined Events",INDEX(Master!$P$1:$P$1&amp;" Standard Achieved",MATCH(E8,INDEX(Master!$P:$P,MATCH(D8,Master!A:A,0),0),1)),IF(C8="Throws",INDEX(Master!$P$1:$P$1&amp;" Standard Achieved",MATCH(E8,INDEX(Master!$P:$P,MATCH(D8,Master!A:A,0),0),1)),IF(C8="Endurance",INDEX(Master!$P$1:$P$1&amp;" Standard Achieved",MATCH(E8,INDEX(Master!$P:$P,MATCH(D8,Master!A:A,0),0),-1)),IF(C8="Jumps",INDEX(Master!$P$1:$P$1&amp;" Standard Achieved",MATCH(E8,INDEX(Master!$P:$P,MATCH(D8,Master!A:A,0),0),1))))))),"No Pof10 Top 100 Target or Outside Target")</f>
        <v>0</v>
      </c>
      <c r="I8" s="228" t="b" cm="1">
        <f t="array" ref="I8">IFERROR(IF(C8="Sprints &amp; Hurdles",INDEX(Master!$Q$1:$Q$1&amp;" Standard Achieved",MATCH(E8,INDEX(Master!$Q:$Q,MATCH(D8,Master!A:A,I136),0),-1)),IF(C8="Combined Events",INDEX(Master!$Q$1:$Q$1&amp;" Standard Achieved",MATCH(E8,INDEX(Master!$Q:$Q,MATCH(D8,Master!A:A,0),0),1)),IF(C8="Throws",INDEX(Master!$Q$1:$Q$1&amp;" Standard Achieved",MATCH(E8,INDEX(Master!$Q:$Q,MATCH(D8,Master!A:A,0),0),1)),IF(C8="Endurance",INDEX(Master!$Q$1:$Q$1&amp;" Standard Achieved",MATCH(E8,INDEX(Master!$Q:$Q,MATCH(D8,Master!A:A,0),0),-1)),IF(C8="Jumps",INDEX(Master!$Q$1:$Q$1&amp;" Standard Achieved",MATCH(E8,INDEX(Master!$Q:$Q,MATCH(D8,Master!A:A,0),0),1))))))),"No Pof10 Top 10 Target or Outside Target")</f>
        <v>0</v>
      </c>
    </row>
    <row r="9" spans="1:9">
      <c r="A9" s="229"/>
      <c r="B9" s="414"/>
      <c r="C9" s="417"/>
      <c r="D9" s="417"/>
      <c r="E9" s="420"/>
      <c r="F9" s="419" t="b">
        <f>IFERROR(IF(C9="Sprints &amp; Hurdles",INDEX(Master!$F$1:$N$1,MATCH(E9,INDEX(Master!F:N,MATCH(D9,Master!A:A,0),0),-1)),IF(C9="Combined Events",INDEX(Master!$F$1:$N$1,MATCH(E9,INDEX(Master!F:N,MATCH(D9,Master!A:A,0),0),1)),IF(C9="Throws",INDEX(Master!$F$1:$N$1,MATCH(E9,INDEX(Master!F:N,MATCH(D9,Master!A:A,0),0),1)),IF(C9="Endurance",INDEX(Master!$F$1:$N$1,MATCH(E9,INDEX(Master!F:N,MATCH(D9,Master!A:A,0),0),-1)),IF(C9="Jumps",INDEX(Master!$F$1:$N$1,MATCH(E9,INDEX(Master!F:N,MATCH(D9,Master!A:A,0),0),1))))))),"No Level Achieved")</f>
        <v>0</v>
      </c>
      <c r="G9" s="228" t="b" cm="1">
        <f t="array" ref="G9">IFERROR(IF(C9="Sprints &amp; Hurdles",INDEX(Master!$O$1:$O$1&amp;" Standard Achieved",MATCH(E9,INDEX(Master!$O:$O,MATCH(D9,Master!A:A,0),0),-1)),IF(C9="Combined Events",INDEX(Master!$O$1:$O$1&amp;" Standard Achieved",MATCH(E9,INDEX(Master!$O:$O,MATCH(D9,Master!A:A,0),0),1)),IF(C9="Throws",INDEX(Master!$O$1:$O$1&amp;" Standard Achieved",MATCH(E9,INDEX(Master!$O:$O,MATCH(D9,Master!A:A,0),0),1)),IF(C9="Endurance",INDEX(Master!$O$1:$O$1&amp;" Standard Achieved",MATCH(E9,INDEX(Master!$O:$O,MATCH(D9,Master!A:A,0),0),-1)),IF(C9="Jumps",INDEX(Master!$O$1:$O$1&amp;" Standard Achieved",MATCH(E9,INDEX(Master!$O:$O,MATCH(D9,Master!A:A,0),0),1))))))),"No EA Champs Entry Standard or Standard Not Met")</f>
        <v>0</v>
      </c>
      <c r="H9" s="228" t="b" cm="1">
        <f t="array" ref="H9">IFERROR(IF(C9="Sprints &amp; Hurdles",INDEX(Master!$P$1:$P$1&amp;" Standard Achieved",MATCH(E9,INDEX(Master!$P:$P,MATCH(D9,Master!A:A,I137),0),-1)),IF(C9="Combined Events",INDEX(Master!$P$1:$P$1&amp;" Standard Achieved",MATCH(E9,INDEX(Master!$P:$P,MATCH(D9,Master!A:A,0),0),1)),IF(C9="Throws",INDEX(Master!$P$1:$P$1&amp;" Standard Achieved",MATCH(E9,INDEX(Master!$P:$P,MATCH(D9,Master!A:A,0),0),1)),IF(C9="Endurance",INDEX(Master!$P$1:$P$1&amp;" Standard Achieved",MATCH(E9,INDEX(Master!$P:$P,MATCH(D9,Master!A:A,0),0),-1)),IF(C9="Jumps",INDEX(Master!$P$1:$P$1&amp;" Standard Achieved",MATCH(E9,INDEX(Master!$P:$P,MATCH(D9,Master!A:A,0),0),1))))))),"No Pof10 Top 100 Target or Outside Target")</f>
        <v>0</v>
      </c>
      <c r="I9" s="228" t="b" cm="1">
        <f t="array" ref="I9">IFERROR(IF(C9="Sprints &amp; Hurdles",INDEX(Master!$Q$1:$Q$1&amp;" Standard Achieved",MATCH(E9,INDEX(Master!$Q:$Q,MATCH(D9,Master!A:A,I137),0),-1)),IF(C9="Combined Events",INDEX(Master!$Q$1:$Q$1&amp;" Standard Achieved",MATCH(E9,INDEX(Master!$Q:$Q,MATCH(D9,Master!A:A,0),0),1)),IF(C9="Throws",INDEX(Master!$Q$1:$Q$1&amp;" Standard Achieved",MATCH(E9,INDEX(Master!$Q:$Q,MATCH(D9,Master!A:A,0),0),1)),IF(C9="Endurance",INDEX(Master!$Q$1:$Q$1&amp;" Standard Achieved",MATCH(E9,INDEX(Master!$Q:$Q,MATCH(D9,Master!A:A,0),0),-1)),IF(C9="Jumps",INDEX(Master!$Q$1:$Q$1&amp;" Standard Achieved",MATCH(E9,INDEX(Master!$Q:$Q,MATCH(D9,Master!A:A,0),0),1))))))),"No Pof10 Top 10 Target or Outside Target")</f>
        <v>0</v>
      </c>
    </row>
    <row r="10" spans="1:9">
      <c r="A10" s="229"/>
      <c r="B10" s="414"/>
      <c r="C10" s="417"/>
      <c r="D10" s="417"/>
      <c r="E10" s="420"/>
      <c r="F10" s="419" t="b">
        <f>IFERROR(IF(C10="Sprints &amp; Hurdles",INDEX(Master!$F$1:$N$1,MATCH(E10,INDEX(Master!F:N,MATCH(D10,Master!A:A,0),0),-1)),IF(C10="Combined Events",INDEX(Master!$F$1:$N$1,MATCH(E10,INDEX(Master!F:N,MATCH(D10,Master!A:A,0),0),1)),IF(C10="Throws",INDEX(Master!$F$1:$N$1,MATCH(E10,INDEX(Master!F:N,MATCH(D10,Master!A:A,0),0),1)),IF(C10="Endurance",INDEX(Master!$F$1:$N$1,MATCH(E10,INDEX(Master!F:N,MATCH(D10,Master!A:A,0),0),-1)),IF(C10="Jumps",INDEX(Master!$F$1:$N$1,MATCH(E10,INDEX(Master!F:N,MATCH(D10,Master!A:A,0),0),1))))))),"No Level Achieved")</f>
        <v>0</v>
      </c>
      <c r="G10" s="228" t="b" cm="1">
        <f t="array" ref="G10">IFERROR(IF(C10="Sprints &amp; Hurdles",INDEX(Master!$O$1:$O$1&amp;" Standard Achieved",MATCH(E10,INDEX(Master!$O:$O,MATCH(D10,Master!A:A,0),0),-1)),IF(C10="Combined Events",INDEX(Master!$O$1:$O$1&amp;" Standard Achieved",MATCH(E10,INDEX(Master!$O:$O,MATCH(D10,Master!A:A,0),0),1)),IF(C10="Throws",INDEX(Master!$O$1:$O$1&amp;" Standard Achieved",MATCH(E10,INDEX(Master!$O:$O,MATCH(D10,Master!A:A,0),0),1)),IF(C10="Endurance",INDEX(Master!$O$1:$O$1&amp;" Standard Achieved",MATCH(E10,INDEX(Master!$O:$O,MATCH(D10,Master!A:A,0),0),-1)),IF(C10="Jumps",INDEX(Master!$O$1:$O$1&amp;" Standard Achieved",MATCH(E10,INDEX(Master!$O:$O,MATCH(D10,Master!A:A,0),0),1))))))),"No EA Champs Entry Standard or Standard Not Met")</f>
        <v>0</v>
      </c>
      <c r="H10" s="228" t="b" cm="1">
        <f t="array" ref="H10">IFERROR(IF(C10="Sprints &amp; Hurdles",INDEX(Master!$P$1:$P$1&amp;" Standard Achieved",MATCH(E10,INDEX(Master!$P:$P,MATCH(D10,Master!A:A,I138),0),-1)),IF(C10="Combined Events",INDEX(Master!$P$1:$P$1&amp;" Standard Achieved",MATCH(E10,INDEX(Master!$P:$P,MATCH(D10,Master!A:A,0),0),1)),IF(C10="Throws",INDEX(Master!$P$1:$P$1&amp;" Standard Achieved",MATCH(E10,INDEX(Master!$P:$P,MATCH(D10,Master!A:A,0),0),1)),IF(C10="Endurance",INDEX(Master!$P$1:$P$1&amp;" Standard Achieved",MATCH(E10,INDEX(Master!$P:$P,MATCH(D10,Master!A:A,0),0),-1)),IF(C10="Jumps",INDEX(Master!$P$1:$P$1&amp;" Standard Achieved",MATCH(E10,INDEX(Master!$P:$P,MATCH(D10,Master!A:A,0),0),1))))))),"No Pof10 Top 100 Target or Outside Target")</f>
        <v>0</v>
      </c>
      <c r="I10" s="228" t="b" cm="1">
        <f t="array" ref="I10">IFERROR(IF(C10="Sprints &amp; Hurdles",INDEX(Master!$Q$1:$Q$1&amp;" Standard Achieved",MATCH(E10,INDEX(Master!$Q:$Q,MATCH(D10,Master!A:A,I138),0),-1)),IF(C10="Combined Events",INDEX(Master!$Q$1:$Q$1&amp;" Standard Achieved",MATCH(E10,INDEX(Master!$Q:$Q,MATCH(D10,Master!A:A,0),0),1)),IF(C10="Throws",INDEX(Master!$Q$1:$Q$1&amp;" Standard Achieved",MATCH(E10,INDEX(Master!$Q:$Q,MATCH(D10,Master!A:A,0),0),1)),IF(C10="Endurance",INDEX(Master!$Q$1:$Q$1&amp;" Standard Achieved",MATCH(E10,INDEX(Master!$Q:$Q,MATCH(D10,Master!A:A,0),0),-1)),IF(C10="Jumps",INDEX(Master!$Q$1:$Q$1&amp;" Standard Achieved",MATCH(E10,INDEX(Master!$Q:$Q,MATCH(D10,Master!A:A,0),0),1))))))),"No Pof10 Top 10 Target or Outside Target")</f>
        <v>0</v>
      </c>
    </row>
    <row r="11" spans="1:9">
      <c r="A11" s="229"/>
      <c r="B11" s="414"/>
      <c r="C11" s="417"/>
      <c r="D11" s="417"/>
      <c r="E11" s="420"/>
      <c r="F11" s="419" t="b">
        <f>IFERROR(IF(C11="Sprints &amp; Hurdles",INDEX(Master!$F$1:$N$1,MATCH(E11,INDEX(Master!F:N,MATCH(D11,Master!A:A,0),0),-1)),IF(C11="Combined Events",INDEX(Master!$F$1:$N$1,MATCH(E11,INDEX(Master!F:N,MATCH(D11,Master!A:A,0),0),1)),IF(C11="Throws",INDEX(Master!$F$1:$N$1,MATCH(E11,INDEX(Master!F:N,MATCH(D11,Master!A:A,0),0),1)),IF(C11="Endurance",INDEX(Master!$F$1:$N$1,MATCH(E11,INDEX(Master!F:N,MATCH(D11,Master!A:A,0),0),-1)),IF(C11="Jumps",INDEX(Master!$F$1:$N$1,MATCH(E11,INDEX(Master!F:N,MATCH(D11,Master!A:A,0),0),1))))))),"No Level Achieved")</f>
        <v>0</v>
      </c>
      <c r="G11" s="228" t="b" cm="1">
        <f t="array" ref="G11">IFERROR(IF(C11="Sprints &amp; Hurdles",INDEX(Master!$O$1:$O$1&amp;" Standard Achieved",MATCH(E11,INDEX(Master!$O:$O,MATCH(D11,Master!A:A,0),0),-1)),IF(C11="Combined Events",INDEX(Master!$O$1:$O$1&amp;" Standard Achieved",MATCH(E11,INDEX(Master!$O:$O,MATCH(D11,Master!A:A,0),0),1)),IF(C11="Throws",INDEX(Master!$O$1:$O$1&amp;" Standard Achieved",MATCH(E11,INDEX(Master!$O:$O,MATCH(D11,Master!A:A,0),0),1)),IF(C11="Endurance",INDEX(Master!$O$1:$O$1&amp;" Standard Achieved",MATCH(E11,INDEX(Master!$O:$O,MATCH(D11,Master!A:A,0),0),-1)),IF(C11="Jumps",INDEX(Master!$O$1:$O$1&amp;" Standard Achieved",MATCH(E11,INDEX(Master!$O:$O,MATCH(D11,Master!A:A,0),0),1))))))),"No EA Champs Entry Standard or Standard Not Met")</f>
        <v>0</v>
      </c>
      <c r="H11" s="228" t="b" cm="1">
        <f t="array" ref="H11">IFERROR(IF(C11="Sprints &amp; Hurdles",INDEX(Master!$P$1:$P$1&amp;" Standard Achieved",MATCH(E11,INDEX(Master!$P:$P,MATCH(D11,Master!A:A,I139),0),-1)),IF(C11="Combined Events",INDEX(Master!$P$1:$P$1&amp;" Standard Achieved",MATCH(E11,INDEX(Master!$P:$P,MATCH(D11,Master!A:A,0),0),1)),IF(C11="Throws",INDEX(Master!$P$1:$P$1&amp;" Standard Achieved",MATCH(E11,INDEX(Master!$P:$P,MATCH(D11,Master!A:A,0),0),1)),IF(C11="Endurance",INDEX(Master!$P$1:$P$1&amp;" Standard Achieved",MATCH(E11,INDEX(Master!$P:$P,MATCH(D11,Master!A:A,0),0),-1)),IF(C11="Jumps",INDEX(Master!$P$1:$P$1&amp;" Standard Achieved",MATCH(E11,INDEX(Master!$P:$P,MATCH(D11,Master!A:A,0),0),1))))))),"No Pof10 Top 100 Target or Outside Target")</f>
        <v>0</v>
      </c>
      <c r="I11" s="228" t="b" cm="1">
        <f t="array" ref="I11">IFERROR(IF(C11="Sprints &amp; Hurdles",INDEX(Master!$Q$1:$Q$1&amp;" Standard Achieved",MATCH(E11,INDEX(Master!$Q:$Q,MATCH(D11,Master!A:A,I139),0),-1)),IF(C11="Combined Events",INDEX(Master!$Q$1:$Q$1&amp;" Standard Achieved",MATCH(E11,INDEX(Master!$Q:$Q,MATCH(D11,Master!A:A,0),0),1)),IF(C11="Throws",INDEX(Master!$Q$1:$Q$1&amp;" Standard Achieved",MATCH(E11,INDEX(Master!$Q:$Q,MATCH(D11,Master!A:A,0),0),1)),IF(C11="Endurance",INDEX(Master!$Q$1:$Q$1&amp;" Standard Achieved",MATCH(E11,INDEX(Master!$Q:$Q,MATCH(D11,Master!A:A,0),0),-1)),IF(C11="Jumps",INDEX(Master!$Q$1:$Q$1&amp;" Standard Achieved",MATCH(E11,INDEX(Master!$Q:$Q,MATCH(D11,Master!A:A,0),0),1))))))),"No Pof10 Top 10 Target or Outside Target")</f>
        <v>0</v>
      </c>
    </row>
    <row r="12" spans="1:9">
      <c r="A12" s="229"/>
      <c r="B12" s="414"/>
      <c r="C12" s="417"/>
      <c r="D12" s="417"/>
      <c r="E12" s="420"/>
      <c r="F12" s="419" t="b">
        <f>IFERROR(IF(C12="Sprints &amp; Hurdles",INDEX(Master!$F$1:$N$1,MATCH(E12,INDEX(Master!F:N,MATCH(D12,Master!A:A,0),0),-1)),IF(C12="Combined Events",INDEX(Master!$F$1:$N$1,MATCH(E12,INDEX(Master!F:N,MATCH(D12,Master!A:A,0),0),1)),IF(C12="Throws",INDEX(Master!$F$1:$N$1,MATCH(E12,INDEX(Master!F:N,MATCH(D12,Master!A:A,0),0),1)),IF(C12="Endurance",INDEX(Master!$F$1:$N$1,MATCH(E12,INDEX(Master!F:N,MATCH(D12,Master!A:A,0),0),-1)),IF(C12="Jumps",INDEX(Master!$F$1:$N$1,MATCH(E12,INDEX(Master!F:N,MATCH(D12,Master!A:A,0),0),1))))))),"No Level Achieved")</f>
        <v>0</v>
      </c>
      <c r="G12" s="228" t="b" cm="1">
        <f t="array" ref="G12">IFERROR(IF(C12="Sprints &amp; Hurdles",INDEX(Master!$O$1:$O$1&amp;" Standard Achieved",MATCH(E12,INDEX(Master!$O:$O,MATCH(D12,Master!A:A,0),0),-1)),IF(C12="Combined Events",INDEX(Master!$O$1:$O$1&amp;" Standard Achieved",MATCH(E12,INDEX(Master!$O:$O,MATCH(D12,Master!A:A,0),0),1)),IF(C12="Throws",INDEX(Master!$O$1:$O$1&amp;" Standard Achieved",MATCH(E12,INDEX(Master!$O:$O,MATCH(D12,Master!A:A,0),0),1)),IF(C12="Endurance",INDEX(Master!$O$1:$O$1&amp;" Standard Achieved",MATCH(E12,INDEX(Master!$O:$O,MATCH(D12,Master!A:A,0),0),-1)),IF(C12="Jumps",INDEX(Master!$O$1:$O$1&amp;" Standard Achieved",MATCH(E12,INDEX(Master!$O:$O,MATCH(D12,Master!A:A,0),0),1))))))),"No EA Champs Entry Standard or Standard Not Met")</f>
        <v>0</v>
      </c>
      <c r="H12" s="228" t="b" cm="1">
        <f t="array" ref="H12">IFERROR(IF(C12="Sprints &amp; Hurdles",INDEX(Master!$P$1:$P$1&amp;" Standard Achieved",MATCH(E12,INDEX(Master!$P:$P,MATCH(D12,Master!A:A,I140),0),-1)),IF(C12="Combined Events",INDEX(Master!$P$1:$P$1&amp;" Standard Achieved",MATCH(E12,INDEX(Master!$P:$P,MATCH(D12,Master!A:A,0),0),1)),IF(C12="Throws",INDEX(Master!$P$1:$P$1&amp;" Standard Achieved",MATCH(E12,INDEX(Master!$P:$P,MATCH(D12,Master!A:A,0),0),1)),IF(C12="Endurance",INDEX(Master!$P$1:$P$1&amp;" Standard Achieved",MATCH(E12,INDEX(Master!$P:$P,MATCH(D12,Master!A:A,0),0),-1)),IF(C12="Jumps",INDEX(Master!$P$1:$P$1&amp;" Standard Achieved",MATCH(E12,INDEX(Master!$P:$P,MATCH(D12,Master!A:A,0),0),1))))))),"No Pof10 Top 100 Target or Outside Target")</f>
        <v>0</v>
      </c>
      <c r="I12" s="228" t="b" cm="1">
        <f t="array" ref="I12">IFERROR(IF(C12="Sprints &amp; Hurdles",INDEX(Master!$Q$1:$Q$1&amp;" Standard Achieved",MATCH(E12,INDEX(Master!$Q:$Q,MATCH(D12,Master!A:A,I140),0),-1)),IF(C12="Combined Events",INDEX(Master!$Q$1:$Q$1&amp;" Standard Achieved",MATCH(E12,INDEX(Master!$Q:$Q,MATCH(D12,Master!A:A,0),0),1)),IF(C12="Throws",INDEX(Master!$Q$1:$Q$1&amp;" Standard Achieved",MATCH(E12,INDEX(Master!$Q:$Q,MATCH(D12,Master!A:A,0),0),1)),IF(C12="Endurance",INDEX(Master!$Q$1:$Q$1&amp;" Standard Achieved",MATCH(E12,INDEX(Master!$Q:$Q,MATCH(D12,Master!A:A,0),0),-1)),IF(C12="Jumps",INDEX(Master!$Q$1:$Q$1&amp;" Standard Achieved",MATCH(E12,INDEX(Master!$Q:$Q,MATCH(D12,Master!A:A,0),0),1))))))),"No Pof10 Top 10 Target or Outside Target")</f>
        <v>0</v>
      </c>
    </row>
    <row r="13" spans="1:9">
      <c r="A13" s="229"/>
      <c r="B13" s="414"/>
      <c r="C13" s="417"/>
      <c r="D13" s="417"/>
      <c r="E13" s="420"/>
      <c r="F13" s="419" t="b">
        <f>IFERROR(IF(C13="Sprints &amp; Hurdles",INDEX(Master!$F$1:$N$1,MATCH(E13,INDEX(Master!F:N,MATCH(D13,Master!A:A,0),0),-1)),IF(C13="Combined Events",INDEX(Master!$F$1:$N$1,MATCH(E13,INDEX(Master!F:N,MATCH(D13,Master!A:A,0),0),1)),IF(C13="Throws",INDEX(Master!$F$1:$N$1,MATCH(E13,INDEX(Master!F:N,MATCH(D13,Master!A:A,0),0),1)),IF(C13="Endurance",INDEX(Master!$F$1:$N$1,MATCH(E13,INDEX(Master!F:N,MATCH(D13,Master!A:A,0),0),-1)),IF(C13="Jumps",INDEX(Master!$F$1:$N$1,MATCH(E13,INDEX(Master!F:N,MATCH(D13,Master!A:A,0),0),1))))))),"No Level Achieved")</f>
        <v>0</v>
      </c>
      <c r="G13" s="228" t="b" cm="1">
        <f t="array" ref="G13">IFERROR(IF(C13="Sprints &amp; Hurdles",INDEX(Master!$O$1:$O$1&amp;" Standard Achieved",MATCH(E13,INDEX(Master!$O:$O,MATCH(D13,Master!A:A,0),0),-1)),IF(C13="Combined Events",INDEX(Master!$O$1:$O$1&amp;" Standard Achieved",MATCH(E13,INDEX(Master!$O:$O,MATCH(D13,Master!A:A,0),0),1)),IF(C13="Throws",INDEX(Master!$O$1:$O$1&amp;" Standard Achieved",MATCH(E13,INDEX(Master!$O:$O,MATCH(D13,Master!A:A,0),0),1)),IF(C13="Endurance",INDEX(Master!$O$1:$O$1&amp;" Standard Achieved",MATCH(E13,INDEX(Master!$O:$O,MATCH(D13,Master!A:A,0),0),-1)),IF(C13="Jumps",INDEX(Master!$O$1:$O$1&amp;" Standard Achieved",MATCH(E13,INDEX(Master!$O:$O,MATCH(D13,Master!A:A,0),0),1))))))),"No EA Champs Entry Standard or Standard Not Met")</f>
        <v>0</v>
      </c>
      <c r="H13" s="228" t="b" cm="1">
        <f t="array" ref="H13">IFERROR(IF(C13="Sprints &amp; Hurdles",INDEX(Master!$P$1:$P$1&amp;" Standard Achieved",MATCH(E13,INDEX(Master!$P:$P,MATCH(D13,Master!A:A,I141),0),-1)),IF(C13="Combined Events",INDEX(Master!$P$1:$P$1&amp;" Standard Achieved",MATCH(E13,INDEX(Master!$P:$P,MATCH(D13,Master!A:A,0),0),1)),IF(C13="Throws",INDEX(Master!$P$1:$P$1&amp;" Standard Achieved",MATCH(E13,INDEX(Master!$P:$P,MATCH(D13,Master!A:A,0),0),1)),IF(C13="Endurance",INDEX(Master!$P$1:$P$1&amp;" Standard Achieved",MATCH(E13,INDEX(Master!$P:$P,MATCH(D13,Master!A:A,0),0),-1)),IF(C13="Jumps",INDEX(Master!$P$1:$P$1&amp;" Standard Achieved",MATCH(E13,INDEX(Master!$P:$P,MATCH(D13,Master!A:A,0),0),1))))))),"No Pof10 Top 100 Target or Outside Target")</f>
        <v>0</v>
      </c>
      <c r="I13" s="228" t="b" cm="1">
        <f t="array" ref="I13">IFERROR(IF(C13="Sprints &amp; Hurdles",INDEX(Master!$Q$1:$Q$1&amp;" Standard Achieved",MATCH(E13,INDEX(Master!$Q:$Q,MATCH(D13,Master!A:A,I141),0),-1)),IF(C13="Combined Events",INDEX(Master!$Q$1:$Q$1&amp;" Standard Achieved",MATCH(E13,INDEX(Master!$Q:$Q,MATCH(D13,Master!A:A,0),0),1)),IF(C13="Throws",INDEX(Master!$Q$1:$Q$1&amp;" Standard Achieved",MATCH(E13,INDEX(Master!$Q:$Q,MATCH(D13,Master!A:A,0),0),1)),IF(C13="Endurance",INDEX(Master!$Q$1:$Q$1&amp;" Standard Achieved",MATCH(E13,INDEX(Master!$Q:$Q,MATCH(D13,Master!A:A,0),0),-1)),IF(C13="Jumps",INDEX(Master!$Q$1:$Q$1&amp;" Standard Achieved",MATCH(E13,INDEX(Master!$Q:$Q,MATCH(D13,Master!A:A,0),0),1))))))),"No Pof10 Top 10 Target or Outside Target")</f>
        <v>0</v>
      </c>
    </row>
    <row r="14" spans="1:9">
      <c r="A14" s="229"/>
      <c r="B14" s="414"/>
      <c r="C14" s="417"/>
      <c r="D14" s="417"/>
      <c r="E14" s="420"/>
      <c r="F14" s="419" t="b">
        <f>IFERROR(IF(C14="Sprints &amp; Hurdles",INDEX(Master!$F$1:$N$1,MATCH(E14,INDEX(Master!F:N,MATCH(D14,Master!A:A,0),0),-1)),IF(C14="Combined Events",INDEX(Master!$F$1:$N$1,MATCH(E14,INDEX(Master!F:N,MATCH(D14,Master!A:A,0),0),1)),IF(C14="Throws",INDEX(Master!$F$1:$N$1,MATCH(E14,INDEX(Master!F:N,MATCH(D14,Master!A:A,0),0),1)),IF(C14="Endurance",INDEX(Master!$F$1:$N$1,MATCH(E14,INDEX(Master!F:N,MATCH(D14,Master!A:A,0),0),-1)),IF(C14="Jumps",INDEX(Master!$F$1:$N$1,MATCH(E14,INDEX(Master!F:N,MATCH(D14,Master!A:A,0),0),1))))))),"No Level Achieved")</f>
        <v>0</v>
      </c>
      <c r="G14" s="228" t="b" cm="1">
        <f t="array" ref="G14">IFERROR(IF(C14="Sprints &amp; Hurdles",INDEX(Master!$O$1:$O$1&amp;" Standard Achieved",MATCH(E14,INDEX(Master!$O:$O,MATCH(D14,Master!A:A,0),0),-1)),IF(C14="Combined Events",INDEX(Master!$O$1:$O$1&amp;" Standard Achieved",MATCH(E14,INDEX(Master!$O:$O,MATCH(D14,Master!A:A,0),0),1)),IF(C14="Throws",INDEX(Master!$O$1:$O$1&amp;" Standard Achieved",MATCH(E14,INDEX(Master!$O:$O,MATCH(D14,Master!A:A,0),0),1)),IF(C14="Endurance",INDEX(Master!$O$1:$O$1&amp;" Standard Achieved",MATCH(E14,INDEX(Master!$O:$O,MATCH(D14,Master!A:A,0),0),-1)),IF(C14="Jumps",INDEX(Master!$O$1:$O$1&amp;" Standard Achieved",MATCH(E14,INDEX(Master!$O:$O,MATCH(D14,Master!A:A,0),0),1))))))),"No EA Champs Entry Standard or Standard Not Met")</f>
        <v>0</v>
      </c>
      <c r="H14" s="228" t="b" cm="1">
        <f t="array" ref="H14">IFERROR(IF(C14="Sprints &amp; Hurdles",INDEX(Master!$P$1:$P$1&amp;" Standard Achieved",MATCH(E14,INDEX(Master!$P:$P,MATCH(D14,Master!A:A,I142),0),-1)),IF(C14="Combined Events",INDEX(Master!$P$1:$P$1&amp;" Standard Achieved",MATCH(E14,INDEX(Master!$P:$P,MATCH(D14,Master!A:A,0),0),1)),IF(C14="Throws",INDEX(Master!$P$1:$P$1&amp;" Standard Achieved",MATCH(E14,INDEX(Master!$P:$P,MATCH(D14,Master!A:A,0),0),1)),IF(C14="Endurance",INDEX(Master!$P$1:$P$1&amp;" Standard Achieved",MATCH(E14,INDEX(Master!$P:$P,MATCH(D14,Master!A:A,0),0),-1)),IF(C14="Jumps",INDEX(Master!$P$1:$P$1&amp;" Standard Achieved",MATCH(E14,INDEX(Master!$P:$P,MATCH(D14,Master!A:A,0),0),1))))))),"No Pof10 Top 100 Target or Outside Target")</f>
        <v>0</v>
      </c>
      <c r="I14" s="228" t="b" cm="1">
        <f t="array" ref="I14">IFERROR(IF(C14="Sprints &amp; Hurdles",INDEX(Master!$Q$1:$Q$1&amp;" Standard Achieved",MATCH(E14,INDEX(Master!$Q:$Q,MATCH(D14,Master!A:A,I142),0),-1)),IF(C14="Combined Events",INDEX(Master!$Q$1:$Q$1&amp;" Standard Achieved",MATCH(E14,INDEX(Master!$Q:$Q,MATCH(D14,Master!A:A,0),0),1)),IF(C14="Throws",INDEX(Master!$Q$1:$Q$1&amp;" Standard Achieved",MATCH(E14,INDEX(Master!$Q:$Q,MATCH(D14,Master!A:A,0),0),1)),IF(C14="Endurance",INDEX(Master!$Q$1:$Q$1&amp;" Standard Achieved",MATCH(E14,INDEX(Master!$Q:$Q,MATCH(D14,Master!A:A,0),0),-1)),IF(C14="Jumps",INDEX(Master!$Q$1:$Q$1&amp;" Standard Achieved",MATCH(E14,INDEX(Master!$Q:$Q,MATCH(D14,Master!A:A,0),0),1))))))),"No Pof10 Top 10 Target or Outside Target")</f>
        <v>0</v>
      </c>
    </row>
    <row r="15" spans="1:9">
      <c r="A15" s="229"/>
      <c r="B15" s="414"/>
      <c r="C15" s="417"/>
      <c r="D15" s="417"/>
      <c r="E15" s="420"/>
      <c r="F15" s="419" t="b">
        <f>IFERROR(IF(C15="Sprints &amp; Hurdles",INDEX(Master!$F$1:$N$1,MATCH(E15,INDEX(Master!F:N,MATCH(D15,Master!A:A,0),0),-1)),IF(C15="Combined Events",INDEX(Master!$F$1:$N$1,MATCH(E15,INDEX(Master!F:N,MATCH(D15,Master!A:A,0),0),1)),IF(C15="Throws",INDEX(Master!$F$1:$N$1,MATCH(E15,INDEX(Master!F:N,MATCH(D15,Master!A:A,0),0),1)),IF(C15="Endurance",INDEX(Master!$F$1:$N$1,MATCH(E15,INDEX(Master!F:N,MATCH(D15,Master!A:A,0),0),-1)),IF(C15="Jumps",INDEX(Master!$F$1:$N$1,MATCH(E15,INDEX(Master!F:N,MATCH(D15,Master!A:A,0),0),1))))))),"No Level Achieved")</f>
        <v>0</v>
      </c>
      <c r="G15" s="228" t="b" cm="1">
        <f t="array" ref="G15">IFERROR(IF(C15="Sprints &amp; Hurdles",INDEX(Master!$O$1:$O$1&amp;" Standard Achieved",MATCH(E15,INDEX(Master!$O:$O,MATCH(D15,Master!A:A,0),0),-1)),IF(C15="Combined Events",INDEX(Master!$O$1:$O$1&amp;" Standard Achieved",MATCH(E15,INDEX(Master!$O:$O,MATCH(D15,Master!A:A,0),0),1)),IF(C15="Throws",INDEX(Master!$O$1:$O$1&amp;" Standard Achieved",MATCH(E15,INDEX(Master!$O:$O,MATCH(D15,Master!A:A,0),0),1)),IF(C15="Endurance",INDEX(Master!$O$1:$O$1&amp;" Standard Achieved",MATCH(E15,INDEX(Master!$O:$O,MATCH(D15,Master!A:A,0),0),-1)),IF(C15="Jumps",INDEX(Master!$O$1:$O$1&amp;" Standard Achieved",MATCH(E15,INDEX(Master!$O:$O,MATCH(D15,Master!A:A,0),0),1))))))),"No EA Champs Entry Standard or Standard Not Met")</f>
        <v>0</v>
      </c>
      <c r="H15" s="228" t="b" cm="1">
        <f t="array" ref="H15">IFERROR(IF(C15="Sprints &amp; Hurdles",INDEX(Master!$P$1:$P$1&amp;" Standard Achieved",MATCH(E15,INDEX(Master!$P:$P,MATCH(D15,Master!A:A,I143),0),-1)),IF(C15="Combined Events",INDEX(Master!$P$1:$P$1&amp;" Standard Achieved",MATCH(E15,INDEX(Master!$P:$P,MATCH(D15,Master!A:A,0),0),1)),IF(C15="Throws",INDEX(Master!$P$1:$P$1&amp;" Standard Achieved",MATCH(E15,INDEX(Master!$P:$P,MATCH(D15,Master!A:A,0),0),1)),IF(C15="Endurance",INDEX(Master!$P$1:$P$1&amp;" Standard Achieved",MATCH(E15,INDEX(Master!$P:$P,MATCH(D15,Master!A:A,0),0),-1)),IF(C15="Jumps",INDEX(Master!$P$1:$P$1&amp;" Standard Achieved",MATCH(E15,INDEX(Master!$P:$P,MATCH(D15,Master!A:A,0),0),1))))))),"No Pof10 Top 100 Target or Outside Target")</f>
        <v>0</v>
      </c>
      <c r="I15" s="228" t="b" cm="1">
        <f t="array" ref="I15">IFERROR(IF(C15="Sprints &amp; Hurdles",INDEX(Master!$Q$1:$Q$1&amp;" Standard Achieved",MATCH(E15,INDEX(Master!$Q:$Q,MATCH(D15,Master!A:A,I143),0),-1)),IF(C15="Combined Events",INDEX(Master!$Q$1:$Q$1&amp;" Standard Achieved",MATCH(E15,INDEX(Master!$Q:$Q,MATCH(D15,Master!A:A,0),0),1)),IF(C15="Throws",INDEX(Master!$Q$1:$Q$1&amp;" Standard Achieved",MATCH(E15,INDEX(Master!$Q:$Q,MATCH(D15,Master!A:A,0),0),1)),IF(C15="Endurance",INDEX(Master!$Q$1:$Q$1&amp;" Standard Achieved",MATCH(E15,INDEX(Master!$Q:$Q,MATCH(D15,Master!A:A,0),0),-1)),IF(C15="Jumps",INDEX(Master!$Q$1:$Q$1&amp;" Standard Achieved",MATCH(E15,INDEX(Master!$Q:$Q,MATCH(D15,Master!A:A,0),0),1))))))),"No Pof10 Top 10 Target or Outside Target")</f>
        <v>0</v>
      </c>
    </row>
    <row r="16" spans="1:9">
      <c r="A16" s="229"/>
      <c r="B16" s="414"/>
      <c r="C16" s="417"/>
      <c r="D16" s="417"/>
      <c r="E16" s="420"/>
      <c r="F16" s="419" t="b">
        <f>IFERROR(IF(C16="Sprints &amp; Hurdles",INDEX(Master!$F$1:$N$1,MATCH(E16,INDEX(Master!F:N,MATCH(D16,Master!A:A,0),0),-1)),IF(C16="Combined Events",INDEX(Master!$F$1:$N$1,MATCH(E16,INDEX(Master!F:N,MATCH(D16,Master!A:A,0),0),1)),IF(C16="Throws",INDEX(Master!$F$1:$N$1,MATCH(E16,INDEX(Master!F:N,MATCH(D16,Master!A:A,0),0),1)),IF(C16="Endurance",INDEX(Master!$F$1:$N$1,MATCH(E16,INDEX(Master!F:N,MATCH(D16,Master!A:A,0),0),-1)),IF(C16="Jumps",INDEX(Master!$F$1:$N$1,MATCH(E16,INDEX(Master!F:N,MATCH(D16,Master!A:A,0),0),1))))))),"No Level Achieved")</f>
        <v>0</v>
      </c>
      <c r="G16" s="228" t="b" cm="1">
        <f t="array" ref="G16">IFERROR(IF(C16="Sprints &amp; Hurdles",INDEX(Master!$O$1:$O$1&amp;" Standard Achieved",MATCH(E16,INDEX(Master!$O:$O,MATCH(D16,Master!A:A,0),0),-1)),IF(C16="Combined Events",INDEX(Master!$O$1:$O$1&amp;" Standard Achieved",MATCH(E16,INDEX(Master!$O:$O,MATCH(D16,Master!A:A,0),0),1)),IF(C16="Throws",INDEX(Master!$O$1:$O$1&amp;" Standard Achieved",MATCH(E16,INDEX(Master!$O:$O,MATCH(D16,Master!A:A,0),0),1)),IF(C16="Endurance",INDEX(Master!$O$1:$O$1&amp;" Standard Achieved",MATCH(E16,INDEX(Master!$O:$O,MATCH(D16,Master!A:A,0),0),-1)),IF(C16="Jumps",INDEX(Master!$O$1:$O$1&amp;" Standard Achieved",MATCH(E16,INDEX(Master!$O:$O,MATCH(D16,Master!A:A,0),0),1))))))),"No EA Champs Entry Standard or Standard Not Met")</f>
        <v>0</v>
      </c>
      <c r="H16" s="228" t="b" cm="1">
        <f t="array" ref="H16">IFERROR(IF(C16="Sprints &amp; Hurdles",INDEX(Master!$P$1:$P$1&amp;" Standard Achieved",MATCH(E16,INDEX(Master!$P:$P,MATCH(D16,Master!A:A,I144),0),-1)),IF(C16="Combined Events",INDEX(Master!$P$1:$P$1&amp;" Standard Achieved",MATCH(E16,INDEX(Master!$P:$P,MATCH(D16,Master!A:A,0),0),1)),IF(C16="Throws",INDEX(Master!$P$1:$P$1&amp;" Standard Achieved",MATCH(E16,INDEX(Master!$P:$P,MATCH(D16,Master!A:A,0),0),1)),IF(C16="Endurance",INDEX(Master!$P$1:$P$1&amp;" Standard Achieved",MATCH(E16,INDEX(Master!$P:$P,MATCH(D16,Master!A:A,0),0),-1)),IF(C16="Jumps",INDEX(Master!$P$1:$P$1&amp;" Standard Achieved",MATCH(E16,INDEX(Master!$P:$P,MATCH(D16,Master!A:A,0),0),1))))))),"No Pof10 Top 100 Target or Outside Target")</f>
        <v>0</v>
      </c>
      <c r="I16" s="228" t="b" cm="1">
        <f t="array" ref="I16">IFERROR(IF(C16="Sprints &amp; Hurdles",INDEX(Master!$Q$1:$Q$1&amp;" Standard Achieved",MATCH(E16,INDEX(Master!$Q:$Q,MATCH(D16,Master!A:A,I144),0),-1)),IF(C16="Combined Events",INDEX(Master!$Q$1:$Q$1&amp;" Standard Achieved",MATCH(E16,INDEX(Master!$Q:$Q,MATCH(D16,Master!A:A,0),0),1)),IF(C16="Throws",INDEX(Master!$Q$1:$Q$1&amp;" Standard Achieved",MATCH(E16,INDEX(Master!$Q:$Q,MATCH(D16,Master!A:A,0),0),1)),IF(C16="Endurance",INDEX(Master!$Q$1:$Q$1&amp;" Standard Achieved",MATCH(E16,INDEX(Master!$Q:$Q,MATCH(D16,Master!A:A,0),0),-1)),IF(C16="Jumps",INDEX(Master!$Q$1:$Q$1&amp;" Standard Achieved",MATCH(E16,INDEX(Master!$Q:$Q,MATCH(D16,Master!A:A,0),0),1))))))),"No Pof10 Top 10 Target or Outside Target")</f>
        <v>0</v>
      </c>
    </row>
    <row r="17" spans="1:9">
      <c r="A17" s="229"/>
      <c r="B17" s="414"/>
      <c r="C17" s="417"/>
      <c r="D17" s="417"/>
      <c r="E17" s="420"/>
      <c r="F17" s="419" t="b">
        <f>IFERROR(IF(C17="Sprints &amp; Hurdles",INDEX(Master!$F$1:$N$1,MATCH(E17,INDEX(Master!F:N,MATCH(D17,Master!A:A,0),0),-1)),IF(C17="Combined Events",INDEX(Master!$F$1:$N$1,MATCH(E17,INDEX(Master!F:N,MATCH(D17,Master!A:A,0),0),1)),IF(C17="Throws",INDEX(Master!$F$1:$N$1,MATCH(E17,INDEX(Master!F:N,MATCH(D17,Master!A:A,0),0),1)),IF(C17="Endurance",INDEX(Master!$F$1:$N$1,MATCH(E17,INDEX(Master!F:N,MATCH(D17,Master!A:A,0),0),-1)),IF(C17="Jumps",INDEX(Master!$F$1:$N$1,MATCH(E17,INDEX(Master!F:N,MATCH(D17,Master!A:A,0),0),1))))))),"No Level Achieved")</f>
        <v>0</v>
      </c>
      <c r="G17" s="228" t="b" cm="1">
        <f t="array" ref="G17">IFERROR(IF(C17="Sprints &amp; Hurdles",INDEX(Master!$O$1:$O$1&amp;" Standard Achieved",MATCH(E17,INDEX(Master!$O:$O,MATCH(D17,Master!A:A,0),0),-1)),IF(C17="Combined Events",INDEX(Master!$O$1:$O$1&amp;" Standard Achieved",MATCH(E17,INDEX(Master!$O:$O,MATCH(D17,Master!A:A,0),0),1)),IF(C17="Throws",INDEX(Master!$O$1:$O$1&amp;" Standard Achieved",MATCH(E17,INDEX(Master!$O:$O,MATCH(D17,Master!A:A,0),0),1)),IF(C17="Endurance",INDEX(Master!$O$1:$O$1&amp;" Standard Achieved",MATCH(E17,INDEX(Master!$O:$O,MATCH(D17,Master!A:A,0),0),-1)),IF(C17="Jumps",INDEX(Master!$O$1:$O$1&amp;" Standard Achieved",MATCH(E17,INDEX(Master!$O:$O,MATCH(D17,Master!A:A,0),0),1))))))),"No EA Champs Entry Standard or Standard Not Met")</f>
        <v>0</v>
      </c>
      <c r="H17" s="228" t="b" cm="1">
        <f t="array" ref="H17">IFERROR(IF(C17="Sprints &amp; Hurdles",INDEX(Master!$P$1:$P$1&amp;" Standard Achieved",MATCH(E17,INDEX(Master!$P:$P,MATCH(D17,Master!A:A,I145),0),-1)),IF(C17="Combined Events",INDEX(Master!$P$1:$P$1&amp;" Standard Achieved",MATCH(E17,INDEX(Master!$P:$P,MATCH(D17,Master!A:A,0),0),1)),IF(C17="Throws",INDEX(Master!$P$1:$P$1&amp;" Standard Achieved",MATCH(E17,INDEX(Master!$P:$P,MATCH(D17,Master!A:A,0),0),1)),IF(C17="Endurance",INDEX(Master!$P$1:$P$1&amp;" Standard Achieved",MATCH(E17,INDEX(Master!$P:$P,MATCH(D17,Master!A:A,0),0),-1)),IF(C17="Jumps",INDEX(Master!$P$1:$P$1&amp;" Standard Achieved",MATCH(E17,INDEX(Master!$P:$P,MATCH(D17,Master!A:A,0),0),1))))))),"No Pof10 Top 100 Target or Outside Target")</f>
        <v>0</v>
      </c>
      <c r="I17" s="228" t="b" cm="1">
        <f t="array" ref="I17">IFERROR(IF(C17="Sprints &amp; Hurdles",INDEX(Master!$Q$1:$Q$1&amp;" Standard Achieved",MATCH(E17,INDEX(Master!$Q:$Q,MATCH(D17,Master!A:A,I145),0),-1)),IF(C17="Combined Events",INDEX(Master!$Q$1:$Q$1&amp;" Standard Achieved",MATCH(E17,INDEX(Master!$Q:$Q,MATCH(D17,Master!A:A,0),0),1)),IF(C17="Throws",INDEX(Master!$Q$1:$Q$1&amp;" Standard Achieved",MATCH(E17,INDEX(Master!$Q:$Q,MATCH(D17,Master!A:A,0),0),1)),IF(C17="Endurance",INDEX(Master!$Q$1:$Q$1&amp;" Standard Achieved",MATCH(E17,INDEX(Master!$Q:$Q,MATCH(D17,Master!A:A,0),0),-1)),IF(C17="Jumps",INDEX(Master!$Q$1:$Q$1&amp;" Standard Achieved",MATCH(E17,INDEX(Master!$Q:$Q,MATCH(D17,Master!A:A,0),0),1))))))),"No Pof10 Top 10 Target or Outside Target")</f>
        <v>0</v>
      </c>
    </row>
    <row r="18" spans="1:9">
      <c r="A18" s="229"/>
      <c r="B18" s="414"/>
      <c r="C18" s="417"/>
      <c r="D18" s="417"/>
      <c r="E18" s="420"/>
      <c r="F18" s="419" t="b">
        <f>IFERROR(IF(C18="Sprints &amp; Hurdles",INDEX(Master!$F$1:$N$1,MATCH(E18,INDEX(Master!F:N,MATCH(D18,Master!A:A,0),0),-1)),IF(C18="Combined Events",INDEX(Master!$F$1:$N$1,MATCH(E18,INDEX(Master!F:N,MATCH(D18,Master!A:A,0),0),1)),IF(C18="Throws",INDEX(Master!$F$1:$N$1,MATCH(E18,INDEX(Master!F:N,MATCH(D18,Master!A:A,0),0),1)),IF(C18="Endurance",INDEX(Master!$F$1:$N$1,MATCH(E18,INDEX(Master!F:N,MATCH(D18,Master!A:A,0),0),-1)),IF(C18="Jumps",INDEX(Master!$F$1:$N$1,MATCH(E18,INDEX(Master!F:N,MATCH(D18,Master!A:A,0),0),1))))))),"No Level Achieved")</f>
        <v>0</v>
      </c>
      <c r="G18" s="228" t="b" cm="1">
        <f t="array" ref="G18">IFERROR(IF(C18="Sprints &amp; Hurdles",INDEX(Master!$O$1:$O$1&amp;" Standard Achieved",MATCH(E18,INDEX(Master!$O:$O,MATCH(D18,Master!A:A,0),0),-1)),IF(C18="Combined Events",INDEX(Master!$O$1:$O$1&amp;" Standard Achieved",MATCH(E18,INDEX(Master!$O:$O,MATCH(D18,Master!A:A,0),0),1)),IF(C18="Throws",INDEX(Master!$O$1:$O$1&amp;" Standard Achieved",MATCH(E18,INDEX(Master!$O:$O,MATCH(D18,Master!A:A,0),0),1)),IF(C18="Endurance",INDEX(Master!$O$1:$O$1&amp;" Standard Achieved",MATCH(E18,INDEX(Master!$O:$O,MATCH(D18,Master!A:A,0),0),-1)),IF(C18="Jumps",INDEX(Master!$O$1:$O$1&amp;" Standard Achieved",MATCH(E18,INDEX(Master!$O:$O,MATCH(D18,Master!A:A,0),0),1))))))),"No EA Champs Entry Standard or Standard Not Met")</f>
        <v>0</v>
      </c>
      <c r="H18" s="228" t="b" cm="1">
        <f t="array" ref="H18">IFERROR(IF(C18="Sprints &amp; Hurdles",INDEX(Master!$P$1:$P$1&amp;" Standard Achieved",MATCH(E18,INDEX(Master!$P:$P,MATCH(D18,Master!A:A,I146),0),-1)),IF(C18="Combined Events",INDEX(Master!$P$1:$P$1&amp;" Standard Achieved",MATCH(E18,INDEX(Master!$P:$P,MATCH(D18,Master!A:A,0),0),1)),IF(C18="Throws",INDEX(Master!$P$1:$P$1&amp;" Standard Achieved",MATCH(E18,INDEX(Master!$P:$P,MATCH(D18,Master!A:A,0),0),1)),IF(C18="Endurance",INDEX(Master!$P$1:$P$1&amp;" Standard Achieved",MATCH(E18,INDEX(Master!$P:$P,MATCH(D18,Master!A:A,0),0),-1)),IF(C18="Jumps",INDEX(Master!$P$1:$P$1&amp;" Standard Achieved",MATCH(E18,INDEX(Master!$P:$P,MATCH(D18,Master!A:A,0),0),1))))))),"No Pof10 Top 100 Target or Outside Target")</f>
        <v>0</v>
      </c>
      <c r="I18" s="228" t="b" cm="1">
        <f t="array" ref="I18">IFERROR(IF(C18="Sprints &amp; Hurdles",INDEX(Master!$Q$1:$Q$1&amp;" Standard Achieved",MATCH(E18,INDEX(Master!$Q:$Q,MATCH(D18,Master!A:A,I146),0),-1)),IF(C18="Combined Events",INDEX(Master!$Q$1:$Q$1&amp;" Standard Achieved",MATCH(E18,INDEX(Master!$Q:$Q,MATCH(D18,Master!A:A,0),0),1)),IF(C18="Throws",INDEX(Master!$Q$1:$Q$1&amp;" Standard Achieved",MATCH(E18,INDEX(Master!$Q:$Q,MATCH(D18,Master!A:A,0),0),1)),IF(C18="Endurance",INDEX(Master!$Q$1:$Q$1&amp;" Standard Achieved",MATCH(E18,INDEX(Master!$Q:$Q,MATCH(D18,Master!A:A,0),0),-1)),IF(C18="Jumps",INDEX(Master!$Q$1:$Q$1&amp;" Standard Achieved",MATCH(E18,INDEX(Master!$Q:$Q,MATCH(D18,Master!A:A,0),0),1))))))),"No Pof10 Top 10 Target or Outside Target")</f>
        <v>0</v>
      </c>
    </row>
    <row r="19" spans="1:9">
      <c r="A19" s="229"/>
      <c r="B19" s="414"/>
      <c r="C19" s="417"/>
      <c r="D19" s="417"/>
      <c r="E19" s="420"/>
      <c r="F19" s="419" t="b">
        <f>IFERROR(IF(C19="Sprints &amp; Hurdles",INDEX(Master!$F$1:$N$1,MATCH(E19,INDEX(Master!F:N,MATCH(D19,Master!A:A,0),0),-1)),IF(C19="Combined Events",INDEX(Master!$F$1:$N$1,MATCH(E19,INDEX(Master!F:N,MATCH(D19,Master!A:A,0),0),1)),IF(C19="Throws",INDEX(Master!$F$1:$N$1,MATCH(E19,INDEX(Master!F:N,MATCH(D19,Master!A:A,0),0),1)),IF(C19="Endurance",INDEX(Master!$F$1:$N$1,MATCH(E19,INDEX(Master!F:N,MATCH(D19,Master!A:A,0),0),-1)),IF(C19="Jumps",INDEX(Master!$F$1:$N$1,MATCH(E19,INDEX(Master!F:N,MATCH(D19,Master!A:A,0),0),1))))))),"No Level Achieved")</f>
        <v>0</v>
      </c>
      <c r="G19" s="228" t="b" cm="1">
        <f t="array" ref="G19">IFERROR(IF(C19="Sprints &amp; Hurdles",INDEX(Master!$O$1:$O$1&amp;" Standard Achieved",MATCH(E19,INDEX(Master!$O:$O,MATCH(D19,Master!A:A,0),0),-1)),IF(C19="Combined Events",INDEX(Master!$O$1:$O$1&amp;" Standard Achieved",MATCH(E19,INDEX(Master!$O:$O,MATCH(D19,Master!A:A,0),0),1)),IF(C19="Throws",INDEX(Master!$O$1:$O$1&amp;" Standard Achieved",MATCH(E19,INDEX(Master!$O:$O,MATCH(D19,Master!A:A,0),0),1)),IF(C19="Endurance",INDEX(Master!$O$1:$O$1&amp;" Standard Achieved",MATCH(E19,INDEX(Master!$O:$O,MATCH(D19,Master!A:A,0),0),-1)),IF(C19="Jumps",INDEX(Master!$O$1:$O$1&amp;" Standard Achieved",MATCH(E19,INDEX(Master!$O:$O,MATCH(D19,Master!A:A,0),0),1))))))),"No EA Champs Entry Standard or Standard Not Met")</f>
        <v>0</v>
      </c>
      <c r="H19" s="228" t="b" cm="1">
        <f t="array" ref="H19">IFERROR(IF(C19="Sprints &amp; Hurdles",INDEX(Master!$P$1:$P$1&amp;" Standard Achieved",MATCH(E19,INDEX(Master!$P:$P,MATCH(D19,Master!A:A,I147),0),-1)),IF(C19="Combined Events",INDEX(Master!$P$1:$P$1&amp;" Standard Achieved",MATCH(E19,INDEX(Master!$P:$P,MATCH(D19,Master!A:A,0),0),1)),IF(C19="Throws",INDEX(Master!$P$1:$P$1&amp;" Standard Achieved",MATCH(E19,INDEX(Master!$P:$P,MATCH(D19,Master!A:A,0),0),1)),IF(C19="Endurance",INDEX(Master!$P$1:$P$1&amp;" Standard Achieved",MATCH(E19,INDEX(Master!$P:$P,MATCH(D19,Master!A:A,0),0),-1)),IF(C19="Jumps",INDEX(Master!$P$1:$P$1&amp;" Standard Achieved",MATCH(E19,INDEX(Master!$P:$P,MATCH(D19,Master!A:A,0),0),1))))))),"No Pof10 Top 100 Target or Outside Target")</f>
        <v>0</v>
      </c>
      <c r="I19" s="228" t="b" cm="1">
        <f t="array" ref="I19">IFERROR(IF(C19="Sprints &amp; Hurdles",INDEX(Master!$Q$1:$Q$1&amp;" Standard Achieved",MATCH(E19,INDEX(Master!$Q:$Q,MATCH(D19,Master!A:A,I147),0),-1)),IF(C19="Combined Events",INDEX(Master!$Q$1:$Q$1&amp;" Standard Achieved",MATCH(E19,INDEX(Master!$Q:$Q,MATCH(D19,Master!A:A,0),0),1)),IF(C19="Throws",INDEX(Master!$Q$1:$Q$1&amp;" Standard Achieved",MATCH(E19,INDEX(Master!$Q:$Q,MATCH(D19,Master!A:A,0),0),1)),IF(C19="Endurance",INDEX(Master!$Q$1:$Q$1&amp;" Standard Achieved",MATCH(E19,INDEX(Master!$Q:$Q,MATCH(D19,Master!A:A,0),0),-1)),IF(C19="Jumps",INDEX(Master!$Q$1:$Q$1&amp;" Standard Achieved",MATCH(E19,INDEX(Master!$Q:$Q,MATCH(D19,Master!A:A,0),0),1))))))),"No Pof10 Top 10 Target or Outside Target")</f>
        <v>0</v>
      </c>
    </row>
    <row r="20" spans="1:9">
      <c r="A20" s="229"/>
      <c r="B20" s="414"/>
      <c r="C20" s="417"/>
      <c r="D20" s="417"/>
      <c r="E20" s="420"/>
      <c r="F20" s="419" t="b">
        <f>IFERROR(IF(C20="Sprints &amp; Hurdles",INDEX(Master!$F$1:$N$1,MATCH(E20,INDEX(Master!F:N,MATCH(D20,Master!A:A,0),0),-1)),IF(C20="Combined Events",INDEX(Master!$F$1:$N$1,MATCH(E20,INDEX(Master!F:N,MATCH(D20,Master!A:A,0),0),1)),IF(C20="Throws",INDEX(Master!$F$1:$N$1,MATCH(E20,INDEX(Master!F:N,MATCH(D20,Master!A:A,0),0),1)),IF(C20="Endurance",INDEX(Master!$F$1:$N$1,MATCH(E20,INDEX(Master!F:N,MATCH(D20,Master!A:A,0),0),-1)),IF(C20="Jumps",INDEX(Master!$F$1:$N$1,MATCH(E20,INDEX(Master!F:N,MATCH(D20,Master!A:A,0),0),1))))))),"No Level Achieved")</f>
        <v>0</v>
      </c>
      <c r="G20" s="228" t="b" cm="1">
        <f t="array" ref="G20">IFERROR(IF(C20="Sprints &amp; Hurdles",INDEX(Master!$O$1:$O$1&amp;" Standard Achieved",MATCH(E20,INDEX(Master!$O:$O,MATCH(D20,Master!A:A,0),0),-1)),IF(C20="Combined Events",INDEX(Master!$O$1:$O$1&amp;" Standard Achieved",MATCH(E20,INDEX(Master!$O:$O,MATCH(D20,Master!A:A,0),0),1)),IF(C20="Throws",INDEX(Master!$O$1:$O$1&amp;" Standard Achieved",MATCH(E20,INDEX(Master!$O:$O,MATCH(D20,Master!A:A,0),0),1)),IF(C20="Endurance",INDEX(Master!$O$1:$O$1&amp;" Standard Achieved",MATCH(E20,INDEX(Master!$O:$O,MATCH(D20,Master!A:A,0),0),-1)),IF(C20="Jumps",INDEX(Master!$O$1:$O$1&amp;" Standard Achieved",MATCH(E20,INDEX(Master!$O:$O,MATCH(D20,Master!A:A,0),0),1))))))),"No EA Champs Entry Standard or Standard Not Met")</f>
        <v>0</v>
      </c>
      <c r="H20" s="228" t="b" cm="1">
        <f t="array" ref="H20">IFERROR(IF(C20="Sprints &amp; Hurdles",INDEX(Master!$P$1:$P$1&amp;" Standard Achieved",MATCH(E20,INDEX(Master!$P:$P,MATCH(D20,Master!A:A,I148),0),-1)),IF(C20="Combined Events",INDEX(Master!$P$1:$P$1&amp;" Standard Achieved",MATCH(E20,INDEX(Master!$P:$P,MATCH(D20,Master!A:A,0),0),1)),IF(C20="Throws",INDEX(Master!$P$1:$P$1&amp;" Standard Achieved",MATCH(E20,INDEX(Master!$P:$P,MATCH(D20,Master!A:A,0),0),1)),IF(C20="Endurance",INDEX(Master!$P$1:$P$1&amp;" Standard Achieved",MATCH(E20,INDEX(Master!$P:$P,MATCH(D20,Master!A:A,0),0),-1)),IF(C20="Jumps",INDEX(Master!$P$1:$P$1&amp;" Standard Achieved",MATCH(E20,INDEX(Master!$P:$P,MATCH(D20,Master!A:A,0),0),1))))))),"No Pof10 Top 100 Target or Outside Target")</f>
        <v>0</v>
      </c>
      <c r="I20" s="228" t="b" cm="1">
        <f t="array" ref="I20">IFERROR(IF(C20="Sprints &amp; Hurdles",INDEX(Master!$Q$1:$Q$1&amp;" Standard Achieved",MATCH(E20,INDEX(Master!$Q:$Q,MATCH(D20,Master!A:A,I148),0),-1)),IF(C20="Combined Events",INDEX(Master!$Q$1:$Q$1&amp;" Standard Achieved",MATCH(E20,INDEX(Master!$Q:$Q,MATCH(D20,Master!A:A,0),0),1)),IF(C20="Throws",INDEX(Master!$Q$1:$Q$1&amp;" Standard Achieved",MATCH(E20,INDEX(Master!$Q:$Q,MATCH(D20,Master!A:A,0),0),1)),IF(C20="Endurance",INDEX(Master!$Q$1:$Q$1&amp;" Standard Achieved",MATCH(E20,INDEX(Master!$Q:$Q,MATCH(D20,Master!A:A,0),0),-1)),IF(C20="Jumps",INDEX(Master!$Q$1:$Q$1&amp;" Standard Achieved",MATCH(E20,INDEX(Master!$Q:$Q,MATCH(D20,Master!A:A,0),0),1))))))),"No Pof10 Top 10 Target or Outside Target")</f>
        <v>0</v>
      </c>
    </row>
    <row r="21" spans="1:9">
      <c r="A21" s="229"/>
      <c r="B21" s="414"/>
      <c r="C21" s="417"/>
      <c r="D21" s="417"/>
      <c r="E21" s="420"/>
      <c r="F21" s="419" t="b">
        <f>IFERROR(IF(C21="Sprints &amp; Hurdles",INDEX(Master!$F$1:$N$1,MATCH(E21,INDEX(Master!F:N,MATCH(D21,Master!A:A,0),0),-1)),IF(C21="Combined Events",INDEX(Master!$F$1:$N$1,MATCH(E21,INDEX(Master!F:N,MATCH(D21,Master!A:A,0),0),1)),IF(C21="Throws",INDEX(Master!$F$1:$N$1,MATCH(E21,INDEX(Master!F:N,MATCH(D21,Master!A:A,0),0),1)),IF(C21="Endurance",INDEX(Master!$F$1:$N$1,MATCH(E21,INDEX(Master!F:N,MATCH(D21,Master!A:A,0),0),-1)),IF(C21="Jumps",INDEX(Master!$F$1:$N$1,MATCH(E21,INDEX(Master!F:N,MATCH(D21,Master!A:A,0),0),1))))))),"No Level Achieved")</f>
        <v>0</v>
      </c>
      <c r="G21" s="228" t="b" cm="1">
        <f t="array" ref="G21">IFERROR(IF(C21="Sprints &amp; Hurdles",INDEX(Master!$O$1:$O$1&amp;" Standard Achieved",MATCH(E21,INDEX(Master!$O:$O,MATCH(D21,Master!A:A,0),0),-1)),IF(C21="Combined Events",INDEX(Master!$O$1:$O$1&amp;" Standard Achieved",MATCH(E21,INDEX(Master!$O:$O,MATCH(D21,Master!A:A,0),0),1)),IF(C21="Throws",INDEX(Master!$O$1:$O$1&amp;" Standard Achieved",MATCH(E21,INDEX(Master!$O:$O,MATCH(D21,Master!A:A,0),0),1)),IF(C21="Endurance",INDEX(Master!$O$1:$O$1&amp;" Standard Achieved",MATCH(E21,INDEX(Master!$O:$O,MATCH(D21,Master!A:A,0),0),-1)),IF(C21="Jumps",INDEX(Master!$O$1:$O$1&amp;" Standard Achieved",MATCH(E21,INDEX(Master!$O:$O,MATCH(D21,Master!A:A,0),0),1))))))),"No EA Champs Entry Standard or Standard Not Met")</f>
        <v>0</v>
      </c>
      <c r="H21" s="228" t="b" cm="1">
        <f t="array" ref="H21">IFERROR(IF(C21="Sprints &amp; Hurdles",INDEX(Master!$P$1:$P$1&amp;" Standard Achieved",MATCH(E21,INDEX(Master!$P:$P,MATCH(D21,Master!A:A,I149),0),-1)),IF(C21="Combined Events",INDEX(Master!$P$1:$P$1&amp;" Standard Achieved",MATCH(E21,INDEX(Master!$P:$P,MATCH(D21,Master!A:A,0),0),1)),IF(C21="Throws",INDEX(Master!$P$1:$P$1&amp;" Standard Achieved",MATCH(E21,INDEX(Master!$P:$P,MATCH(D21,Master!A:A,0),0),1)),IF(C21="Endurance",INDEX(Master!$P$1:$P$1&amp;" Standard Achieved",MATCH(E21,INDEX(Master!$P:$P,MATCH(D21,Master!A:A,0),0),-1)),IF(C21="Jumps",INDEX(Master!$P$1:$P$1&amp;" Standard Achieved",MATCH(E21,INDEX(Master!$P:$P,MATCH(D21,Master!A:A,0),0),1))))))),"No Pof10 Top 100 Target or Outside Target")</f>
        <v>0</v>
      </c>
      <c r="I21" s="228" t="b" cm="1">
        <f t="array" ref="I21">IFERROR(IF(C21="Sprints &amp; Hurdles",INDEX(Master!$Q$1:$Q$1&amp;" Standard Achieved",MATCH(E21,INDEX(Master!$Q:$Q,MATCH(D21,Master!A:A,I149),0),-1)),IF(C21="Combined Events",INDEX(Master!$Q$1:$Q$1&amp;" Standard Achieved",MATCH(E21,INDEX(Master!$Q:$Q,MATCH(D21,Master!A:A,0),0),1)),IF(C21="Throws",INDEX(Master!$Q$1:$Q$1&amp;" Standard Achieved",MATCH(E21,INDEX(Master!$Q:$Q,MATCH(D21,Master!A:A,0),0),1)),IF(C21="Endurance",INDEX(Master!$Q$1:$Q$1&amp;" Standard Achieved",MATCH(E21,INDEX(Master!$Q:$Q,MATCH(D21,Master!A:A,0),0),-1)),IF(C21="Jumps",INDEX(Master!$Q$1:$Q$1&amp;" Standard Achieved",MATCH(E21,INDEX(Master!$Q:$Q,MATCH(D21,Master!A:A,0),0),1))))))),"No Pof10 Top 10 Target or Outside Target")</f>
        <v>0</v>
      </c>
    </row>
    <row r="22" spans="1:9">
      <c r="A22" s="229"/>
      <c r="B22" s="414"/>
      <c r="C22" s="417"/>
      <c r="D22" s="417"/>
      <c r="E22" s="420"/>
      <c r="F22" s="419" t="b">
        <f>IFERROR(IF(C22="Sprints &amp; Hurdles",INDEX(Master!$F$1:$N$1,MATCH(E22,INDEX(Master!F:N,MATCH(D22,Master!A:A,0),0),-1)),IF(C22="Combined Events",INDEX(Master!$F$1:$N$1,MATCH(E22,INDEX(Master!F:N,MATCH(D22,Master!A:A,0),0),1)),IF(C22="Throws",INDEX(Master!$F$1:$N$1,MATCH(E22,INDEX(Master!F:N,MATCH(D22,Master!A:A,0),0),1)),IF(C22="Endurance",INDEX(Master!$F$1:$N$1,MATCH(E22,INDEX(Master!F:N,MATCH(D22,Master!A:A,0),0),-1)),IF(C22="Jumps",INDEX(Master!$F$1:$N$1,MATCH(E22,INDEX(Master!F:N,MATCH(D22,Master!A:A,0),0),1))))))),"No Level Achieved")</f>
        <v>0</v>
      </c>
      <c r="G22" s="228" t="b" cm="1">
        <f t="array" ref="G22">IFERROR(IF(C22="Sprints &amp; Hurdles",INDEX(Master!$O$1:$O$1&amp;" Standard Achieved",MATCH(E22,INDEX(Master!$O:$O,MATCH(D22,Master!A:A,0),0),-1)),IF(C22="Combined Events",INDEX(Master!$O$1:$O$1&amp;" Standard Achieved",MATCH(E22,INDEX(Master!$O:$O,MATCH(D22,Master!A:A,0),0),1)),IF(C22="Throws",INDEX(Master!$O$1:$O$1&amp;" Standard Achieved",MATCH(E22,INDEX(Master!$O:$O,MATCH(D22,Master!A:A,0),0),1)),IF(C22="Endurance",INDEX(Master!$O$1:$O$1&amp;" Standard Achieved",MATCH(E22,INDEX(Master!$O:$O,MATCH(D22,Master!A:A,0),0),-1)),IF(C22="Jumps",INDEX(Master!$O$1:$O$1&amp;" Standard Achieved",MATCH(E22,INDEX(Master!$O:$O,MATCH(D22,Master!A:A,0),0),1))))))),"No EA Champs Entry Standard or Standard Not Met")</f>
        <v>0</v>
      </c>
      <c r="H22" s="228" t="b" cm="1">
        <f t="array" ref="H22">IFERROR(IF(C22="Sprints &amp; Hurdles",INDEX(Master!$P$1:$P$1&amp;" Standard Achieved",MATCH(E22,INDEX(Master!$P:$P,MATCH(D22,Master!A:A,I150),0),-1)),IF(C22="Combined Events",INDEX(Master!$P$1:$P$1&amp;" Standard Achieved",MATCH(E22,INDEX(Master!$P:$P,MATCH(D22,Master!A:A,0),0),1)),IF(C22="Throws",INDEX(Master!$P$1:$P$1&amp;" Standard Achieved",MATCH(E22,INDEX(Master!$P:$P,MATCH(D22,Master!A:A,0),0),1)),IF(C22="Endurance",INDEX(Master!$P$1:$P$1&amp;" Standard Achieved",MATCH(E22,INDEX(Master!$P:$P,MATCH(D22,Master!A:A,0),0),-1)),IF(C22="Jumps",INDEX(Master!$P$1:$P$1&amp;" Standard Achieved",MATCH(E22,INDEX(Master!$P:$P,MATCH(D22,Master!A:A,0),0),1))))))),"No Pof10 Top 100 Target or Outside Target")</f>
        <v>0</v>
      </c>
      <c r="I22" s="228" t="b" cm="1">
        <f t="array" ref="I22">IFERROR(IF(C22="Sprints &amp; Hurdles",INDEX(Master!$Q$1:$Q$1&amp;" Standard Achieved",MATCH(E22,INDEX(Master!$Q:$Q,MATCH(D22,Master!A:A,I150),0),-1)),IF(C22="Combined Events",INDEX(Master!$Q$1:$Q$1&amp;" Standard Achieved",MATCH(E22,INDEX(Master!$Q:$Q,MATCH(D22,Master!A:A,0),0),1)),IF(C22="Throws",INDEX(Master!$Q$1:$Q$1&amp;" Standard Achieved",MATCH(E22,INDEX(Master!$Q:$Q,MATCH(D22,Master!A:A,0),0),1)),IF(C22="Endurance",INDEX(Master!$Q$1:$Q$1&amp;" Standard Achieved",MATCH(E22,INDEX(Master!$Q:$Q,MATCH(D22,Master!A:A,0),0),-1)),IF(C22="Jumps",INDEX(Master!$Q$1:$Q$1&amp;" Standard Achieved",MATCH(E22,INDEX(Master!$Q:$Q,MATCH(D22,Master!A:A,0),0),1))))))),"No Pof10 Top 10 Target or Outside Target")</f>
        <v>0</v>
      </c>
    </row>
    <row r="23" spans="1:9">
      <c r="A23" s="229"/>
      <c r="B23" s="414"/>
      <c r="C23" s="417"/>
      <c r="D23" s="417"/>
      <c r="E23" s="420"/>
      <c r="F23" s="419" t="b">
        <f>IFERROR(IF(C23="Sprints &amp; Hurdles",INDEX(Master!$F$1:$N$1,MATCH(E23,INDEX(Master!F:N,MATCH(D23,Master!A:A,0),0),-1)),IF(C23="Combined Events",INDEX(Master!$F$1:$N$1,MATCH(E23,INDEX(Master!F:N,MATCH(D23,Master!A:A,0),0),1)),IF(C23="Throws",INDEX(Master!$F$1:$N$1,MATCH(E23,INDEX(Master!F:N,MATCH(D23,Master!A:A,0),0),1)),IF(C23="Endurance",INDEX(Master!$F$1:$N$1,MATCH(E23,INDEX(Master!F:N,MATCH(D23,Master!A:A,0),0),-1)),IF(C23="Jumps",INDEX(Master!$F$1:$N$1,MATCH(E23,INDEX(Master!F:N,MATCH(D23,Master!A:A,0),0),1))))))),"No Level Achieved")</f>
        <v>0</v>
      </c>
      <c r="G23" s="228" t="b" cm="1">
        <f t="array" ref="G23">IFERROR(IF(C23="Sprints &amp; Hurdles",INDEX(Master!$O$1:$O$1&amp;" Standard Achieved",MATCH(E23,INDEX(Master!$O:$O,MATCH(D23,Master!A:A,0),0),-1)),IF(C23="Combined Events",INDEX(Master!$O$1:$O$1&amp;" Standard Achieved",MATCH(E23,INDEX(Master!$O:$O,MATCH(D23,Master!A:A,0),0),1)),IF(C23="Throws",INDEX(Master!$O$1:$O$1&amp;" Standard Achieved",MATCH(E23,INDEX(Master!$O:$O,MATCH(D23,Master!A:A,0),0),1)),IF(C23="Endurance",INDEX(Master!$O$1:$O$1&amp;" Standard Achieved",MATCH(E23,INDEX(Master!$O:$O,MATCH(D23,Master!A:A,0),0),-1)),IF(C23="Jumps",INDEX(Master!$O$1:$O$1&amp;" Standard Achieved",MATCH(E23,INDEX(Master!$O:$O,MATCH(D23,Master!A:A,0),0),1))))))),"No EA Champs Entry Standard or Standard Not Met")</f>
        <v>0</v>
      </c>
      <c r="H23" s="228" t="b" cm="1">
        <f t="array" ref="H23">IFERROR(IF(C23="Sprints &amp; Hurdles",INDEX(Master!$P$1:$P$1&amp;" Standard Achieved",MATCH(E23,INDEX(Master!$P:$P,MATCH(D23,Master!A:A,I151),0),-1)),IF(C23="Combined Events",INDEX(Master!$P$1:$P$1&amp;" Standard Achieved",MATCH(E23,INDEX(Master!$P:$P,MATCH(D23,Master!A:A,0),0),1)),IF(C23="Throws",INDEX(Master!$P$1:$P$1&amp;" Standard Achieved",MATCH(E23,INDEX(Master!$P:$P,MATCH(D23,Master!A:A,0),0),1)),IF(C23="Endurance",INDEX(Master!$P$1:$P$1&amp;" Standard Achieved",MATCH(E23,INDEX(Master!$P:$P,MATCH(D23,Master!A:A,0),0),-1)),IF(C23="Jumps",INDEX(Master!$P$1:$P$1&amp;" Standard Achieved",MATCH(E23,INDEX(Master!$P:$P,MATCH(D23,Master!A:A,0),0),1))))))),"No Pof10 Top 100 Target or Outside Target")</f>
        <v>0</v>
      </c>
      <c r="I23" s="228" t="b" cm="1">
        <f t="array" ref="I23">IFERROR(IF(C23="Sprints &amp; Hurdles",INDEX(Master!$Q$1:$Q$1&amp;" Standard Achieved",MATCH(E23,INDEX(Master!$Q:$Q,MATCH(D23,Master!A:A,I151),0),-1)),IF(C23="Combined Events",INDEX(Master!$Q$1:$Q$1&amp;" Standard Achieved",MATCH(E23,INDEX(Master!$Q:$Q,MATCH(D23,Master!A:A,0),0),1)),IF(C23="Throws",INDEX(Master!$Q$1:$Q$1&amp;" Standard Achieved",MATCH(E23,INDEX(Master!$Q:$Q,MATCH(D23,Master!A:A,0),0),1)),IF(C23="Endurance",INDEX(Master!$Q$1:$Q$1&amp;" Standard Achieved",MATCH(E23,INDEX(Master!$Q:$Q,MATCH(D23,Master!A:A,0),0),-1)),IF(C23="Jumps",INDEX(Master!$Q$1:$Q$1&amp;" Standard Achieved",MATCH(E23,INDEX(Master!$Q:$Q,MATCH(D23,Master!A:A,0),0),1))))))),"No Pof10 Top 10 Target or Outside Target")</f>
        <v>0</v>
      </c>
    </row>
    <row r="24" spans="1:9">
      <c r="A24" s="229"/>
      <c r="B24" s="414"/>
      <c r="C24" s="417"/>
      <c r="D24" s="417"/>
      <c r="E24" s="420"/>
      <c r="F24" s="419" t="b">
        <f>IFERROR(IF(C24="Sprints &amp; Hurdles",INDEX(Master!$F$1:$N$1,MATCH(E24,INDEX(Master!F:N,MATCH(D24,Master!A:A,0),0),-1)),IF(C24="Combined Events",INDEX(Master!$F$1:$N$1,MATCH(E24,INDEX(Master!F:N,MATCH(D24,Master!A:A,0),0),1)),IF(C24="Throws",INDEX(Master!$F$1:$N$1,MATCH(E24,INDEX(Master!F:N,MATCH(D24,Master!A:A,0),0),1)),IF(C24="Endurance",INDEX(Master!$F$1:$N$1,MATCH(E24,INDEX(Master!F:N,MATCH(D24,Master!A:A,0),0),-1)),IF(C24="Jumps",INDEX(Master!$F$1:$N$1,MATCH(E24,INDEX(Master!F:N,MATCH(D24,Master!A:A,0),0),1))))))),"No Level Achieved")</f>
        <v>0</v>
      </c>
      <c r="G24" s="228" t="b" cm="1">
        <f t="array" ref="G24">IFERROR(IF(C24="Sprints &amp; Hurdles",INDEX(Master!$O$1:$O$1&amp;" Standard Achieved",MATCH(E24,INDEX(Master!$O:$O,MATCH(D24,Master!A:A,0),0),-1)),IF(C24="Combined Events",INDEX(Master!$O$1:$O$1&amp;" Standard Achieved",MATCH(E24,INDEX(Master!$O:$O,MATCH(D24,Master!A:A,0),0),1)),IF(C24="Throws",INDEX(Master!$O$1:$O$1&amp;" Standard Achieved",MATCH(E24,INDEX(Master!$O:$O,MATCH(D24,Master!A:A,0),0),1)),IF(C24="Endurance",INDEX(Master!$O$1:$O$1&amp;" Standard Achieved",MATCH(E24,INDEX(Master!$O:$O,MATCH(D24,Master!A:A,0),0),-1)),IF(C24="Jumps",INDEX(Master!$O$1:$O$1&amp;" Standard Achieved",MATCH(E24,INDEX(Master!$O:$O,MATCH(D24,Master!A:A,0),0),1))))))),"No EA Champs Entry Standard or Standard Not Met")</f>
        <v>0</v>
      </c>
      <c r="H24" s="228" t="b" cm="1">
        <f t="array" ref="H24">IFERROR(IF(C24="Sprints &amp; Hurdles",INDEX(Master!$P$1:$P$1&amp;" Standard Achieved",MATCH(E24,INDEX(Master!$P:$P,MATCH(D24,Master!A:A,I152),0),-1)),IF(C24="Combined Events",INDEX(Master!$P$1:$P$1&amp;" Standard Achieved",MATCH(E24,INDEX(Master!$P:$P,MATCH(D24,Master!A:A,0),0),1)),IF(C24="Throws",INDEX(Master!$P$1:$P$1&amp;" Standard Achieved",MATCH(E24,INDEX(Master!$P:$P,MATCH(D24,Master!A:A,0),0),1)),IF(C24="Endurance",INDEX(Master!$P$1:$P$1&amp;" Standard Achieved",MATCH(E24,INDEX(Master!$P:$P,MATCH(D24,Master!A:A,0),0),-1)),IF(C24="Jumps",INDEX(Master!$P$1:$P$1&amp;" Standard Achieved",MATCH(E24,INDEX(Master!$P:$P,MATCH(D24,Master!A:A,0),0),1))))))),"No Pof10 Top 100 Target or Outside Target")</f>
        <v>0</v>
      </c>
      <c r="I24" s="228" t="b" cm="1">
        <f t="array" ref="I24">IFERROR(IF(C24="Sprints &amp; Hurdles",INDEX(Master!$Q$1:$Q$1&amp;" Standard Achieved",MATCH(E24,INDEX(Master!$Q:$Q,MATCH(D24,Master!A:A,I152),0),-1)),IF(C24="Combined Events",INDEX(Master!$Q$1:$Q$1&amp;" Standard Achieved",MATCH(E24,INDEX(Master!$Q:$Q,MATCH(D24,Master!A:A,0),0),1)),IF(C24="Throws",INDEX(Master!$Q$1:$Q$1&amp;" Standard Achieved",MATCH(E24,INDEX(Master!$Q:$Q,MATCH(D24,Master!A:A,0),0),1)),IF(C24="Endurance",INDEX(Master!$Q$1:$Q$1&amp;" Standard Achieved",MATCH(E24,INDEX(Master!$Q:$Q,MATCH(D24,Master!A:A,0),0),-1)),IF(C24="Jumps",INDEX(Master!$Q$1:$Q$1&amp;" Standard Achieved",MATCH(E24,INDEX(Master!$Q:$Q,MATCH(D24,Master!A:A,0),0),1))))))),"No Pof10 Top 10 Target or Outside Target")</f>
        <v>0</v>
      </c>
    </row>
    <row r="25" spans="1:9">
      <c r="A25" s="229"/>
      <c r="B25" s="414"/>
      <c r="C25" s="417"/>
      <c r="D25" s="417"/>
      <c r="E25" s="420"/>
      <c r="F25" s="419" t="b">
        <f>IFERROR(IF(C25="Sprints &amp; Hurdles",INDEX(Master!$F$1:$N$1,MATCH(E25,INDEX(Master!F:N,MATCH(D25,Master!A:A,0),0),-1)),IF(C25="Combined Events",INDEX(Master!$F$1:$N$1,MATCH(E25,INDEX(Master!F:N,MATCH(D25,Master!A:A,0),0),1)),IF(C25="Throws",INDEX(Master!$F$1:$N$1,MATCH(E25,INDEX(Master!F:N,MATCH(D25,Master!A:A,0),0),1)),IF(C25="Endurance",INDEX(Master!$F$1:$N$1,MATCH(E25,INDEX(Master!F:N,MATCH(D25,Master!A:A,0),0),-1)),IF(C25="Jumps",INDEX(Master!$F$1:$N$1,MATCH(E25,INDEX(Master!F:N,MATCH(D25,Master!A:A,0),0),1))))))),"No Level Achieved")</f>
        <v>0</v>
      </c>
      <c r="G25" s="228" t="b" cm="1">
        <f t="array" ref="G25">IFERROR(IF(C25="Sprints &amp; Hurdles",INDEX(Master!$O$1:$O$1&amp;" Standard Achieved",MATCH(E25,INDEX(Master!$O:$O,MATCH(D25,Master!A:A,0),0),-1)),IF(C25="Combined Events",INDEX(Master!$O$1:$O$1&amp;" Standard Achieved",MATCH(E25,INDEX(Master!$O:$O,MATCH(D25,Master!A:A,0),0),1)),IF(C25="Throws",INDEX(Master!$O$1:$O$1&amp;" Standard Achieved",MATCH(E25,INDEX(Master!$O:$O,MATCH(D25,Master!A:A,0),0),1)),IF(C25="Endurance",INDEX(Master!$O$1:$O$1&amp;" Standard Achieved",MATCH(E25,INDEX(Master!$O:$O,MATCH(D25,Master!A:A,0),0),-1)),IF(C25="Jumps",INDEX(Master!$O$1:$O$1&amp;" Standard Achieved",MATCH(E25,INDEX(Master!$O:$O,MATCH(D25,Master!A:A,0),0),1))))))),"No EA Champs Entry Standard or Standard Not Met")</f>
        <v>0</v>
      </c>
      <c r="H25" s="228" t="b" cm="1">
        <f t="array" ref="H25">IFERROR(IF(C25="Sprints &amp; Hurdles",INDEX(Master!$P$1:$P$1&amp;" Standard Achieved",MATCH(E25,INDEX(Master!$P:$P,MATCH(D25,Master!A:A,I153),0),-1)),IF(C25="Combined Events",INDEX(Master!$P$1:$P$1&amp;" Standard Achieved",MATCH(E25,INDEX(Master!$P:$P,MATCH(D25,Master!A:A,0),0),1)),IF(C25="Throws",INDEX(Master!$P$1:$P$1&amp;" Standard Achieved",MATCH(E25,INDEX(Master!$P:$P,MATCH(D25,Master!A:A,0),0),1)),IF(C25="Endurance",INDEX(Master!$P$1:$P$1&amp;" Standard Achieved",MATCH(E25,INDEX(Master!$P:$P,MATCH(D25,Master!A:A,0),0),-1)),IF(C25="Jumps",INDEX(Master!$P$1:$P$1&amp;" Standard Achieved",MATCH(E25,INDEX(Master!$P:$P,MATCH(D25,Master!A:A,0),0),1))))))),"No Pof10 Top 100 Target or Outside Target")</f>
        <v>0</v>
      </c>
      <c r="I25" s="228" t="b" cm="1">
        <f t="array" ref="I25">IFERROR(IF(C25="Sprints &amp; Hurdles",INDEX(Master!$Q$1:$Q$1&amp;" Standard Achieved",MATCH(E25,INDEX(Master!$Q:$Q,MATCH(D25,Master!A:A,I153),0),-1)),IF(C25="Combined Events",INDEX(Master!$Q$1:$Q$1&amp;" Standard Achieved",MATCH(E25,INDEX(Master!$Q:$Q,MATCH(D25,Master!A:A,0),0),1)),IF(C25="Throws",INDEX(Master!$Q$1:$Q$1&amp;" Standard Achieved",MATCH(E25,INDEX(Master!$Q:$Q,MATCH(D25,Master!A:A,0),0),1)),IF(C25="Endurance",INDEX(Master!$Q$1:$Q$1&amp;" Standard Achieved",MATCH(E25,INDEX(Master!$Q:$Q,MATCH(D25,Master!A:A,0),0),-1)),IF(C25="Jumps",INDEX(Master!$Q$1:$Q$1&amp;" Standard Achieved",MATCH(E25,INDEX(Master!$Q:$Q,MATCH(D25,Master!A:A,0),0),1))))))),"No Pof10 Top 10 Target or Outside Target")</f>
        <v>0</v>
      </c>
    </row>
    <row r="26" spans="1:9">
      <c r="A26" s="229"/>
      <c r="B26" s="414"/>
      <c r="C26" s="417"/>
      <c r="D26" s="417"/>
      <c r="E26" s="420"/>
      <c r="F26" s="419" t="b">
        <f>IFERROR(IF(C26="Sprints &amp; Hurdles",INDEX(Master!$F$1:$N$1,MATCH(E26,INDEX(Master!F:N,MATCH(D26,Master!A:A,0),0),-1)),IF(C26="Combined Events",INDEX(Master!$F$1:$N$1,MATCH(E26,INDEX(Master!F:N,MATCH(D26,Master!A:A,0),0),1)),IF(C26="Throws",INDEX(Master!$F$1:$N$1,MATCH(E26,INDEX(Master!F:N,MATCH(D26,Master!A:A,0),0),1)),IF(C26="Endurance",INDEX(Master!$F$1:$N$1,MATCH(E26,INDEX(Master!F:N,MATCH(D26,Master!A:A,0),0),-1)),IF(C26="Jumps",INDEX(Master!$F$1:$N$1,MATCH(E26,INDEX(Master!F:N,MATCH(D26,Master!A:A,0),0),1))))))),"No Level Achieved")</f>
        <v>0</v>
      </c>
      <c r="G26" s="228" t="b" cm="1">
        <f t="array" ref="G26">IFERROR(IF(C26="Sprints &amp; Hurdles",INDEX(Master!$O$1:$O$1&amp;" Standard Achieved",MATCH(E26,INDEX(Master!$O:$O,MATCH(D26,Master!A:A,0),0),-1)),IF(C26="Combined Events",INDEX(Master!$O$1:$O$1&amp;" Standard Achieved",MATCH(E26,INDEX(Master!$O:$O,MATCH(D26,Master!A:A,0),0),1)),IF(C26="Throws",INDEX(Master!$O$1:$O$1&amp;" Standard Achieved",MATCH(E26,INDEX(Master!$O:$O,MATCH(D26,Master!A:A,0),0),1)),IF(C26="Endurance",INDEX(Master!$O$1:$O$1&amp;" Standard Achieved",MATCH(E26,INDEX(Master!$O:$O,MATCH(D26,Master!A:A,0),0),-1)),IF(C26="Jumps",INDEX(Master!$O$1:$O$1&amp;" Standard Achieved",MATCH(E26,INDEX(Master!$O:$O,MATCH(D26,Master!A:A,0),0),1))))))),"No EA Champs Entry Standard or Standard Not Met")</f>
        <v>0</v>
      </c>
      <c r="H26" s="228" t="b" cm="1">
        <f t="array" ref="H26">IFERROR(IF(C26="Sprints &amp; Hurdles",INDEX(Master!$P$1:$P$1&amp;" Standard Achieved",MATCH(E26,INDEX(Master!$P:$P,MATCH(D26,Master!A:A,I154),0),-1)),IF(C26="Combined Events",INDEX(Master!$P$1:$P$1&amp;" Standard Achieved",MATCH(E26,INDEX(Master!$P:$P,MATCH(D26,Master!A:A,0),0),1)),IF(C26="Throws",INDEX(Master!$P$1:$P$1&amp;" Standard Achieved",MATCH(E26,INDEX(Master!$P:$P,MATCH(D26,Master!A:A,0),0),1)),IF(C26="Endurance",INDEX(Master!$P$1:$P$1&amp;" Standard Achieved",MATCH(E26,INDEX(Master!$P:$P,MATCH(D26,Master!A:A,0),0),-1)),IF(C26="Jumps",INDEX(Master!$P$1:$P$1&amp;" Standard Achieved",MATCH(E26,INDEX(Master!$P:$P,MATCH(D26,Master!A:A,0),0),1))))))),"No Pof10 Top 100 Target or Outside Target")</f>
        <v>0</v>
      </c>
      <c r="I26" s="228" t="b" cm="1">
        <f t="array" ref="I26">IFERROR(IF(C26="Sprints &amp; Hurdles",INDEX(Master!$Q$1:$Q$1&amp;" Standard Achieved",MATCH(E26,INDEX(Master!$Q:$Q,MATCH(D26,Master!A:A,I154),0),-1)),IF(C26="Combined Events",INDEX(Master!$Q$1:$Q$1&amp;" Standard Achieved",MATCH(E26,INDEX(Master!$Q:$Q,MATCH(D26,Master!A:A,0),0),1)),IF(C26="Throws",INDEX(Master!$Q$1:$Q$1&amp;" Standard Achieved",MATCH(E26,INDEX(Master!$Q:$Q,MATCH(D26,Master!A:A,0),0),1)),IF(C26="Endurance",INDEX(Master!$Q$1:$Q$1&amp;" Standard Achieved",MATCH(E26,INDEX(Master!$Q:$Q,MATCH(D26,Master!A:A,0),0),-1)),IF(C26="Jumps",INDEX(Master!$Q$1:$Q$1&amp;" Standard Achieved",MATCH(E26,INDEX(Master!$Q:$Q,MATCH(D26,Master!A:A,0),0),1))))))),"No Pof10 Top 10 Target or Outside Target")</f>
        <v>0</v>
      </c>
    </row>
    <row r="27" spans="1:9">
      <c r="A27" s="229"/>
      <c r="B27" s="414"/>
      <c r="C27" s="417"/>
      <c r="D27" s="417"/>
      <c r="E27" s="420"/>
      <c r="F27" s="419" t="b">
        <f>IFERROR(IF(C27="Sprints &amp; Hurdles",INDEX(Master!$F$1:$N$1,MATCH(E27,INDEX(Master!F:N,MATCH(D27,Master!A:A,0),0),-1)),IF(C27="Combined Events",INDEX(Master!$F$1:$N$1,MATCH(E27,INDEX(Master!F:N,MATCH(D27,Master!A:A,0),0),1)),IF(C27="Throws",INDEX(Master!$F$1:$N$1,MATCH(E27,INDEX(Master!F:N,MATCH(D27,Master!A:A,0),0),1)),IF(C27="Endurance",INDEX(Master!$F$1:$N$1,MATCH(E27,INDEX(Master!F:N,MATCH(D27,Master!A:A,0),0),-1)),IF(C27="Jumps",INDEX(Master!$F$1:$N$1,MATCH(E27,INDEX(Master!F:N,MATCH(D27,Master!A:A,0),0),1))))))),"No Level Achieved")</f>
        <v>0</v>
      </c>
      <c r="G27" s="228" t="b" cm="1">
        <f t="array" ref="G27">IFERROR(IF(C27="Sprints &amp; Hurdles",INDEX(Master!$O$1:$O$1&amp;" Standard Achieved",MATCH(E27,INDEX(Master!$O:$O,MATCH(D27,Master!A:A,0),0),-1)),IF(C27="Combined Events",INDEX(Master!$O$1:$O$1&amp;" Standard Achieved",MATCH(E27,INDEX(Master!$O:$O,MATCH(D27,Master!A:A,0),0),1)),IF(C27="Throws",INDEX(Master!$O$1:$O$1&amp;" Standard Achieved",MATCH(E27,INDEX(Master!$O:$O,MATCH(D27,Master!A:A,0),0),1)),IF(C27="Endurance",INDEX(Master!$O$1:$O$1&amp;" Standard Achieved",MATCH(E27,INDEX(Master!$O:$O,MATCH(D27,Master!A:A,0),0),-1)),IF(C27="Jumps",INDEX(Master!$O$1:$O$1&amp;" Standard Achieved",MATCH(E27,INDEX(Master!$O:$O,MATCH(D27,Master!A:A,0),0),1))))))),"No EA Champs Entry Standard or Standard Not Met")</f>
        <v>0</v>
      </c>
      <c r="H27" s="228" t="b" cm="1">
        <f t="array" ref="H27">IFERROR(IF(C27="Sprints &amp; Hurdles",INDEX(Master!$P$1:$P$1&amp;" Standard Achieved",MATCH(E27,INDEX(Master!$P:$P,MATCH(D27,Master!A:A,I155),0),-1)),IF(C27="Combined Events",INDEX(Master!$P$1:$P$1&amp;" Standard Achieved",MATCH(E27,INDEX(Master!$P:$P,MATCH(D27,Master!A:A,0),0),1)),IF(C27="Throws",INDEX(Master!$P$1:$P$1&amp;" Standard Achieved",MATCH(E27,INDEX(Master!$P:$P,MATCH(D27,Master!A:A,0),0),1)),IF(C27="Endurance",INDEX(Master!$P$1:$P$1&amp;" Standard Achieved",MATCH(E27,INDEX(Master!$P:$P,MATCH(D27,Master!A:A,0),0),-1)),IF(C27="Jumps",INDEX(Master!$P$1:$P$1&amp;" Standard Achieved",MATCH(E27,INDEX(Master!$P:$P,MATCH(D27,Master!A:A,0),0),1))))))),"No Pof10 Top 100 Target or Outside Target")</f>
        <v>0</v>
      </c>
      <c r="I27" s="228" t="b" cm="1">
        <f t="array" ref="I27">IFERROR(IF(C27="Sprints &amp; Hurdles",INDEX(Master!$Q$1:$Q$1&amp;" Standard Achieved",MATCH(E27,INDEX(Master!$Q:$Q,MATCH(D27,Master!A:A,I155),0),-1)),IF(C27="Combined Events",INDEX(Master!$Q$1:$Q$1&amp;" Standard Achieved",MATCH(E27,INDEX(Master!$Q:$Q,MATCH(D27,Master!A:A,0),0),1)),IF(C27="Throws",INDEX(Master!$Q$1:$Q$1&amp;" Standard Achieved",MATCH(E27,INDEX(Master!$Q:$Q,MATCH(D27,Master!A:A,0),0),1)),IF(C27="Endurance",INDEX(Master!$Q$1:$Q$1&amp;" Standard Achieved",MATCH(E27,INDEX(Master!$Q:$Q,MATCH(D27,Master!A:A,0),0),-1)),IF(C27="Jumps",INDEX(Master!$Q$1:$Q$1&amp;" Standard Achieved",MATCH(E27,INDEX(Master!$Q:$Q,MATCH(D27,Master!A:A,0),0),1))))))),"No Pof10 Top 10 Target or Outside Target")</f>
        <v>0</v>
      </c>
    </row>
    <row r="28" spans="1:9">
      <c r="A28" s="229"/>
      <c r="B28" s="414"/>
      <c r="C28" s="417"/>
      <c r="D28" s="417"/>
      <c r="E28" s="420"/>
      <c r="F28" s="419" t="b">
        <f>IFERROR(IF(C28="Sprints &amp; Hurdles",INDEX(Master!$F$1:$N$1,MATCH(E28,INDEX(Master!F:N,MATCH(D28,Master!A:A,0),0),-1)),IF(C28="Combined Events",INDEX(Master!$F$1:$N$1,MATCH(E28,INDEX(Master!F:N,MATCH(D28,Master!A:A,0),0),1)),IF(C28="Throws",INDEX(Master!$F$1:$N$1,MATCH(E28,INDEX(Master!F:N,MATCH(D28,Master!A:A,0),0),1)),IF(C28="Endurance",INDEX(Master!$F$1:$N$1,MATCH(E28,INDEX(Master!F:N,MATCH(D28,Master!A:A,0),0),-1)),IF(C28="Jumps",INDEX(Master!$F$1:$N$1,MATCH(E28,INDEX(Master!F:N,MATCH(D28,Master!A:A,0),0),1))))))),"No Level Achieved")</f>
        <v>0</v>
      </c>
      <c r="G28" s="228" t="b" cm="1">
        <f t="array" ref="G28">IFERROR(IF(C28="Sprints &amp; Hurdles",INDEX(Master!$O$1:$O$1&amp;" Standard Achieved",MATCH(E28,INDEX(Master!$O:$O,MATCH(D28,Master!A:A,0),0),-1)),IF(C28="Combined Events",INDEX(Master!$O$1:$O$1&amp;" Standard Achieved",MATCH(E28,INDEX(Master!$O:$O,MATCH(D28,Master!A:A,0),0),1)),IF(C28="Throws",INDEX(Master!$O$1:$O$1&amp;" Standard Achieved",MATCH(E28,INDEX(Master!$O:$O,MATCH(D28,Master!A:A,0),0),1)),IF(C28="Endurance",INDEX(Master!$O$1:$O$1&amp;" Standard Achieved",MATCH(E28,INDEX(Master!$O:$O,MATCH(D28,Master!A:A,0),0),-1)),IF(C28="Jumps",INDEX(Master!$O$1:$O$1&amp;" Standard Achieved",MATCH(E28,INDEX(Master!$O:$O,MATCH(D28,Master!A:A,0),0),1))))))),"No EA Champs Entry Standard or Standard Not Met")</f>
        <v>0</v>
      </c>
      <c r="H28" s="228" t="b" cm="1">
        <f t="array" ref="H28">IFERROR(IF(C28="Sprints &amp; Hurdles",INDEX(Master!$P$1:$P$1&amp;" Standard Achieved",MATCH(E28,INDEX(Master!$P:$P,MATCH(D28,Master!A:A,I156),0),-1)),IF(C28="Combined Events",INDEX(Master!$P$1:$P$1&amp;" Standard Achieved",MATCH(E28,INDEX(Master!$P:$P,MATCH(D28,Master!A:A,0),0),1)),IF(C28="Throws",INDEX(Master!$P$1:$P$1&amp;" Standard Achieved",MATCH(E28,INDEX(Master!$P:$P,MATCH(D28,Master!A:A,0),0),1)),IF(C28="Endurance",INDEX(Master!$P$1:$P$1&amp;" Standard Achieved",MATCH(E28,INDEX(Master!$P:$P,MATCH(D28,Master!A:A,0),0),-1)),IF(C28="Jumps",INDEX(Master!$P$1:$P$1&amp;" Standard Achieved",MATCH(E28,INDEX(Master!$P:$P,MATCH(D28,Master!A:A,0),0),1))))))),"No Pof10 Top 100 Target or Outside Target")</f>
        <v>0</v>
      </c>
      <c r="I28" s="228" t="b" cm="1">
        <f t="array" ref="I28">IFERROR(IF(C28="Sprints &amp; Hurdles",INDEX(Master!$Q$1:$Q$1&amp;" Standard Achieved",MATCH(E28,INDEX(Master!$Q:$Q,MATCH(D28,Master!A:A,I156),0),-1)),IF(C28="Combined Events",INDEX(Master!$Q$1:$Q$1&amp;" Standard Achieved",MATCH(E28,INDEX(Master!$Q:$Q,MATCH(D28,Master!A:A,0),0),1)),IF(C28="Throws",INDEX(Master!$Q$1:$Q$1&amp;" Standard Achieved",MATCH(E28,INDEX(Master!$Q:$Q,MATCH(D28,Master!A:A,0),0),1)),IF(C28="Endurance",INDEX(Master!$Q$1:$Q$1&amp;" Standard Achieved",MATCH(E28,INDEX(Master!$Q:$Q,MATCH(D28,Master!A:A,0),0),-1)),IF(C28="Jumps",INDEX(Master!$Q$1:$Q$1&amp;" Standard Achieved",MATCH(E28,INDEX(Master!$Q:$Q,MATCH(D28,Master!A:A,0),0),1))))))),"No Pof10 Top 10 Target or Outside Target")</f>
        <v>0</v>
      </c>
    </row>
    <row r="29" spans="1:9">
      <c r="A29" s="229"/>
      <c r="B29" s="414"/>
      <c r="C29" s="417"/>
      <c r="D29" s="417"/>
      <c r="E29" s="420"/>
      <c r="F29" s="419" t="b">
        <f>IFERROR(IF(C29="Sprints &amp; Hurdles",INDEX(Master!$F$1:$N$1,MATCH(E29,INDEX(Master!F:N,MATCH(D29,Master!A:A,0),0),-1)),IF(C29="Combined Events",INDEX(Master!$F$1:$N$1,MATCH(E29,INDEX(Master!F:N,MATCH(D29,Master!A:A,0),0),1)),IF(C29="Throws",INDEX(Master!$F$1:$N$1,MATCH(E29,INDEX(Master!F:N,MATCH(D29,Master!A:A,0),0),1)),IF(C29="Endurance",INDEX(Master!$F$1:$N$1,MATCH(E29,INDEX(Master!F:N,MATCH(D29,Master!A:A,0),0),-1)),IF(C29="Jumps",INDEX(Master!$F$1:$N$1,MATCH(E29,INDEX(Master!F:N,MATCH(D29,Master!A:A,0),0),1))))))),"No Level Achieved")</f>
        <v>0</v>
      </c>
      <c r="G29" s="228" t="b" cm="1">
        <f t="array" ref="G29">IFERROR(IF(C29="Sprints &amp; Hurdles",INDEX(Master!$O$1:$O$1&amp;" Standard Achieved",MATCH(E29,INDEX(Master!$O:$O,MATCH(D29,Master!A:A,0),0),-1)),IF(C29="Combined Events",INDEX(Master!$O$1:$O$1&amp;" Standard Achieved",MATCH(E29,INDEX(Master!$O:$O,MATCH(D29,Master!A:A,0),0),1)),IF(C29="Throws",INDEX(Master!$O$1:$O$1&amp;" Standard Achieved",MATCH(E29,INDEX(Master!$O:$O,MATCH(D29,Master!A:A,0),0),1)),IF(C29="Endurance",INDEX(Master!$O$1:$O$1&amp;" Standard Achieved",MATCH(E29,INDEX(Master!$O:$O,MATCH(D29,Master!A:A,0),0),-1)),IF(C29="Jumps",INDEX(Master!$O$1:$O$1&amp;" Standard Achieved",MATCH(E29,INDEX(Master!$O:$O,MATCH(D29,Master!A:A,0),0),1))))))),"No EA Champs Entry Standard or Standard Not Met")</f>
        <v>0</v>
      </c>
      <c r="H29" s="228" t="b" cm="1">
        <f t="array" ref="H29">IFERROR(IF(C29="Sprints &amp; Hurdles",INDEX(Master!$P$1:$P$1&amp;" Standard Achieved",MATCH(E29,INDEX(Master!$P:$P,MATCH(D29,Master!A:A,I157),0),-1)),IF(C29="Combined Events",INDEX(Master!$P$1:$P$1&amp;" Standard Achieved",MATCH(E29,INDEX(Master!$P:$P,MATCH(D29,Master!A:A,0),0),1)),IF(C29="Throws",INDEX(Master!$P$1:$P$1&amp;" Standard Achieved",MATCH(E29,INDEX(Master!$P:$P,MATCH(D29,Master!A:A,0),0),1)),IF(C29="Endurance",INDEX(Master!$P$1:$P$1&amp;" Standard Achieved",MATCH(E29,INDEX(Master!$P:$P,MATCH(D29,Master!A:A,0),0),-1)),IF(C29="Jumps",INDEX(Master!$P$1:$P$1&amp;" Standard Achieved",MATCH(E29,INDEX(Master!$P:$P,MATCH(D29,Master!A:A,0),0),1))))))),"No Pof10 Top 100 Target or Outside Target")</f>
        <v>0</v>
      </c>
      <c r="I29" s="228" t="b" cm="1">
        <f t="array" ref="I29">IFERROR(IF(C29="Sprints &amp; Hurdles",INDEX(Master!$Q$1:$Q$1&amp;" Standard Achieved",MATCH(E29,INDEX(Master!$Q:$Q,MATCH(D29,Master!A:A,I157),0),-1)),IF(C29="Combined Events",INDEX(Master!$Q$1:$Q$1&amp;" Standard Achieved",MATCH(E29,INDEX(Master!$Q:$Q,MATCH(D29,Master!A:A,0),0),1)),IF(C29="Throws",INDEX(Master!$Q$1:$Q$1&amp;" Standard Achieved",MATCH(E29,INDEX(Master!$Q:$Q,MATCH(D29,Master!A:A,0),0),1)),IF(C29="Endurance",INDEX(Master!$Q$1:$Q$1&amp;" Standard Achieved",MATCH(E29,INDEX(Master!$Q:$Q,MATCH(D29,Master!A:A,0),0),-1)),IF(C29="Jumps",INDEX(Master!$Q$1:$Q$1&amp;" Standard Achieved",MATCH(E29,INDEX(Master!$Q:$Q,MATCH(D29,Master!A:A,0),0),1))))))),"No Pof10 Top 10 Target or Outside Target")</f>
        <v>0</v>
      </c>
    </row>
    <row r="30" spans="1:9">
      <c r="A30" s="229"/>
      <c r="B30" s="414"/>
      <c r="C30" s="417"/>
      <c r="D30" s="417"/>
      <c r="E30" s="420"/>
      <c r="F30" s="419" t="b">
        <f>IFERROR(IF(C30="Sprints &amp; Hurdles",INDEX(Master!$F$1:$N$1,MATCH(E30,INDEX(Master!F:N,MATCH(D30,Master!A:A,0),0),-1)),IF(C30="Combined Events",INDEX(Master!$F$1:$N$1,MATCH(E30,INDEX(Master!F:N,MATCH(D30,Master!A:A,0),0),1)),IF(C30="Throws",INDEX(Master!$F$1:$N$1,MATCH(E30,INDEX(Master!F:N,MATCH(D30,Master!A:A,0),0),1)),IF(C30="Endurance",INDEX(Master!$F$1:$N$1,MATCH(E30,INDEX(Master!F:N,MATCH(D30,Master!A:A,0),0),-1)),IF(C30="Jumps",INDEX(Master!$F$1:$N$1,MATCH(E30,INDEX(Master!F:N,MATCH(D30,Master!A:A,0),0),1))))))),"No Level Achieved")</f>
        <v>0</v>
      </c>
      <c r="G30" s="228" t="b" cm="1">
        <f t="array" ref="G30">IFERROR(IF(C30="Sprints &amp; Hurdles",INDEX(Master!$O$1:$O$1&amp;" Standard Achieved",MATCH(E30,INDEX(Master!$O:$O,MATCH(D30,Master!A:A,0),0),-1)),IF(C30="Combined Events",INDEX(Master!$O$1:$O$1&amp;" Standard Achieved",MATCH(E30,INDEX(Master!$O:$O,MATCH(D30,Master!A:A,0),0),1)),IF(C30="Throws",INDEX(Master!$O$1:$O$1&amp;" Standard Achieved",MATCH(E30,INDEX(Master!$O:$O,MATCH(D30,Master!A:A,0),0),1)),IF(C30="Endurance",INDEX(Master!$O$1:$O$1&amp;" Standard Achieved",MATCH(E30,INDEX(Master!$O:$O,MATCH(D30,Master!A:A,0),0),-1)),IF(C30="Jumps",INDEX(Master!$O$1:$O$1&amp;" Standard Achieved",MATCH(E30,INDEX(Master!$O:$O,MATCH(D30,Master!A:A,0),0),1))))))),"No EA Champs Entry Standard or Standard Not Met")</f>
        <v>0</v>
      </c>
      <c r="H30" s="228" t="b" cm="1">
        <f t="array" ref="H30">IFERROR(IF(C30="Sprints &amp; Hurdles",INDEX(Master!$P$1:$P$1&amp;" Standard Achieved",MATCH(E30,INDEX(Master!$P:$P,MATCH(D30,Master!A:A,I158),0),-1)),IF(C30="Combined Events",INDEX(Master!$P$1:$P$1&amp;" Standard Achieved",MATCH(E30,INDEX(Master!$P:$P,MATCH(D30,Master!A:A,0),0),1)),IF(C30="Throws",INDEX(Master!$P$1:$P$1&amp;" Standard Achieved",MATCH(E30,INDEX(Master!$P:$P,MATCH(D30,Master!A:A,0),0),1)),IF(C30="Endurance",INDEX(Master!$P$1:$P$1&amp;" Standard Achieved",MATCH(E30,INDEX(Master!$P:$P,MATCH(D30,Master!A:A,0),0),-1)),IF(C30="Jumps",INDEX(Master!$P$1:$P$1&amp;" Standard Achieved",MATCH(E30,INDEX(Master!$P:$P,MATCH(D30,Master!A:A,0),0),1))))))),"No Pof10 Top 100 Target or Outside Target")</f>
        <v>0</v>
      </c>
      <c r="I30" s="228" t="b" cm="1">
        <f t="array" ref="I30">IFERROR(IF(C30="Sprints &amp; Hurdles",INDEX(Master!$Q$1:$Q$1&amp;" Standard Achieved",MATCH(E30,INDEX(Master!$Q:$Q,MATCH(D30,Master!A:A,I158),0),-1)),IF(C30="Combined Events",INDEX(Master!$Q$1:$Q$1&amp;" Standard Achieved",MATCH(E30,INDEX(Master!$Q:$Q,MATCH(D30,Master!A:A,0),0),1)),IF(C30="Throws",INDEX(Master!$Q$1:$Q$1&amp;" Standard Achieved",MATCH(E30,INDEX(Master!$Q:$Q,MATCH(D30,Master!A:A,0),0),1)),IF(C30="Endurance",INDEX(Master!$Q$1:$Q$1&amp;" Standard Achieved",MATCH(E30,INDEX(Master!$Q:$Q,MATCH(D30,Master!A:A,0),0),-1)),IF(C30="Jumps",INDEX(Master!$Q$1:$Q$1&amp;" Standard Achieved",MATCH(E30,INDEX(Master!$Q:$Q,MATCH(D30,Master!A:A,0),0),1))))))),"No Pof10 Top 10 Target or Outside Target")</f>
        <v>0</v>
      </c>
    </row>
    <row r="31" spans="1:9">
      <c r="A31" s="229"/>
      <c r="B31" s="414"/>
      <c r="C31" s="417"/>
      <c r="D31" s="417"/>
      <c r="E31" s="420"/>
      <c r="F31" s="419" t="b">
        <f>IFERROR(IF(C31="Sprints &amp; Hurdles",INDEX(Master!$F$1:$N$1,MATCH(E31,INDEX(Master!F:N,MATCH(D31,Master!A:A,0),0),-1)),IF(C31="Combined Events",INDEX(Master!$F$1:$N$1,MATCH(E31,INDEX(Master!F:N,MATCH(D31,Master!A:A,0),0),1)),IF(C31="Throws",INDEX(Master!$F$1:$N$1,MATCH(E31,INDEX(Master!F:N,MATCH(D31,Master!A:A,0),0),1)),IF(C31="Endurance",INDEX(Master!$F$1:$N$1,MATCH(E31,INDEX(Master!F:N,MATCH(D31,Master!A:A,0),0),-1)),IF(C31="Jumps",INDEX(Master!$F$1:$N$1,MATCH(E31,INDEX(Master!F:N,MATCH(D31,Master!A:A,0),0),1))))))),"No Level Achieved")</f>
        <v>0</v>
      </c>
      <c r="G31" s="228" t="b" cm="1">
        <f t="array" ref="G31">IFERROR(IF(C31="Sprints &amp; Hurdles",INDEX(Master!$O$1:$O$1&amp;" Standard Achieved",MATCH(E31,INDEX(Master!$O:$O,MATCH(D31,Master!A:A,0),0),-1)),IF(C31="Combined Events",INDEX(Master!$O$1:$O$1&amp;" Standard Achieved",MATCH(E31,INDEX(Master!$O:$O,MATCH(D31,Master!A:A,0),0),1)),IF(C31="Throws",INDEX(Master!$O$1:$O$1&amp;" Standard Achieved",MATCH(E31,INDEX(Master!$O:$O,MATCH(D31,Master!A:A,0),0),1)),IF(C31="Endurance",INDEX(Master!$O$1:$O$1&amp;" Standard Achieved",MATCH(E31,INDEX(Master!$O:$O,MATCH(D31,Master!A:A,0),0),-1)),IF(C31="Jumps",INDEX(Master!$O$1:$O$1&amp;" Standard Achieved",MATCH(E31,INDEX(Master!$O:$O,MATCH(D31,Master!A:A,0),0),1))))))),"No EA Champs Entry Standard or Standard Not Met")</f>
        <v>0</v>
      </c>
      <c r="H31" s="228" t="b" cm="1">
        <f t="array" ref="H31">IFERROR(IF(C31="Sprints &amp; Hurdles",INDEX(Master!$P$1:$P$1&amp;" Standard Achieved",MATCH(E31,INDEX(Master!$P:$P,MATCH(D31,Master!A:A,I159),0),-1)),IF(C31="Combined Events",INDEX(Master!$P$1:$P$1&amp;" Standard Achieved",MATCH(E31,INDEX(Master!$P:$P,MATCH(D31,Master!A:A,0),0),1)),IF(C31="Throws",INDEX(Master!$P$1:$P$1&amp;" Standard Achieved",MATCH(E31,INDEX(Master!$P:$P,MATCH(D31,Master!A:A,0),0),1)),IF(C31="Endurance",INDEX(Master!$P$1:$P$1&amp;" Standard Achieved",MATCH(E31,INDEX(Master!$P:$P,MATCH(D31,Master!A:A,0),0),-1)),IF(C31="Jumps",INDEX(Master!$P$1:$P$1&amp;" Standard Achieved",MATCH(E31,INDEX(Master!$P:$P,MATCH(D31,Master!A:A,0),0),1))))))),"No Pof10 Top 100 Target or Outside Target")</f>
        <v>0</v>
      </c>
      <c r="I31" s="228" t="b" cm="1">
        <f t="array" ref="I31">IFERROR(IF(C31="Sprints &amp; Hurdles",INDEX(Master!$Q$1:$Q$1&amp;" Standard Achieved",MATCH(E31,INDEX(Master!$Q:$Q,MATCH(D31,Master!A:A,I159),0),-1)),IF(C31="Combined Events",INDEX(Master!$Q$1:$Q$1&amp;" Standard Achieved",MATCH(E31,INDEX(Master!$Q:$Q,MATCH(D31,Master!A:A,0),0),1)),IF(C31="Throws",INDEX(Master!$Q$1:$Q$1&amp;" Standard Achieved",MATCH(E31,INDEX(Master!$Q:$Q,MATCH(D31,Master!A:A,0),0),1)),IF(C31="Endurance",INDEX(Master!$Q$1:$Q$1&amp;" Standard Achieved",MATCH(E31,INDEX(Master!$Q:$Q,MATCH(D31,Master!A:A,0),0),-1)),IF(C31="Jumps",INDEX(Master!$Q$1:$Q$1&amp;" Standard Achieved",MATCH(E31,INDEX(Master!$Q:$Q,MATCH(D31,Master!A:A,0),0),1))))))),"No Pof10 Top 10 Target or Outside Target")</f>
        <v>0</v>
      </c>
    </row>
    <row r="32" spans="1:9">
      <c r="A32" s="229"/>
      <c r="B32" s="414"/>
      <c r="C32" s="417"/>
      <c r="D32" s="417"/>
      <c r="E32" s="420"/>
      <c r="F32" s="419" t="b">
        <f>IFERROR(IF(C32="Sprints &amp; Hurdles",INDEX(Master!$F$1:$N$1,MATCH(E32,INDEX(Master!F:N,MATCH(D32,Master!A:A,0),0),-1)),IF(C32="Combined Events",INDEX(Master!$F$1:$N$1,MATCH(E32,INDEX(Master!F:N,MATCH(D32,Master!A:A,0),0),1)),IF(C32="Throws",INDEX(Master!$F$1:$N$1,MATCH(E32,INDEX(Master!F:N,MATCH(D32,Master!A:A,0),0),1)),IF(C32="Endurance",INDEX(Master!$F$1:$N$1,MATCH(E32,INDEX(Master!F:N,MATCH(D32,Master!A:A,0),0),-1)),IF(C32="Jumps",INDEX(Master!$F$1:$N$1,MATCH(E32,INDEX(Master!F:N,MATCH(D32,Master!A:A,0),0),1))))))),"No Level Achieved")</f>
        <v>0</v>
      </c>
      <c r="G32" s="228" t="b" cm="1">
        <f t="array" ref="G32">IFERROR(IF(C32="Sprints &amp; Hurdles",INDEX(Master!$O$1:$O$1&amp;" Standard Achieved",MATCH(E32,INDEX(Master!$O:$O,MATCH(D32,Master!A:A,0),0),-1)),IF(C32="Combined Events",INDEX(Master!$O$1:$O$1&amp;" Standard Achieved",MATCH(E32,INDEX(Master!$O:$O,MATCH(D32,Master!A:A,0),0),1)),IF(C32="Throws",INDEX(Master!$O$1:$O$1&amp;" Standard Achieved",MATCH(E32,INDEX(Master!$O:$O,MATCH(D32,Master!A:A,0),0),1)),IF(C32="Endurance",INDEX(Master!$O$1:$O$1&amp;" Standard Achieved",MATCH(E32,INDEX(Master!$O:$O,MATCH(D32,Master!A:A,0),0),-1)),IF(C32="Jumps",INDEX(Master!$O$1:$O$1&amp;" Standard Achieved",MATCH(E32,INDEX(Master!$O:$O,MATCH(D32,Master!A:A,0),0),1))))))),"No EA Champs Entry Standard or Standard Not Met")</f>
        <v>0</v>
      </c>
      <c r="H32" s="228" t="b" cm="1">
        <f t="array" ref="H32">IFERROR(IF(C32="Sprints &amp; Hurdles",INDEX(Master!$P$1:$P$1&amp;" Standard Achieved",MATCH(E32,INDEX(Master!$P:$P,MATCH(D32,Master!A:A,I160),0),-1)),IF(C32="Combined Events",INDEX(Master!$P$1:$P$1&amp;" Standard Achieved",MATCH(E32,INDEX(Master!$P:$P,MATCH(D32,Master!A:A,0),0),1)),IF(C32="Throws",INDEX(Master!$P$1:$P$1&amp;" Standard Achieved",MATCH(E32,INDEX(Master!$P:$P,MATCH(D32,Master!A:A,0),0),1)),IF(C32="Endurance",INDEX(Master!$P$1:$P$1&amp;" Standard Achieved",MATCH(E32,INDEX(Master!$P:$P,MATCH(D32,Master!A:A,0),0),-1)),IF(C32="Jumps",INDEX(Master!$P$1:$P$1&amp;" Standard Achieved",MATCH(E32,INDEX(Master!$P:$P,MATCH(D32,Master!A:A,0),0),1))))))),"No Pof10 Top 100 Target or Outside Target")</f>
        <v>0</v>
      </c>
      <c r="I32" s="228" t="b" cm="1">
        <f t="array" ref="I32">IFERROR(IF(C32="Sprints &amp; Hurdles",INDEX(Master!$Q$1:$Q$1&amp;" Standard Achieved",MATCH(E32,INDEX(Master!$Q:$Q,MATCH(D32,Master!A:A,I160),0),-1)),IF(C32="Combined Events",INDEX(Master!$Q$1:$Q$1&amp;" Standard Achieved",MATCH(E32,INDEX(Master!$Q:$Q,MATCH(D32,Master!A:A,0),0),1)),IF(C32="Throws",INDEX(Master!$Q$1:$Q$1&amp;" Standard Achieved",MATCH(E32,INDEX(Master!$Q:$Q,MATCH(D32,Master!A:A,0),0),1)),IF(C32="Endurance",INDEX(Master!$Q$1:$Q$1&amp;" Standard Achieved",MATCH(E32,INDEX(Master!$Q:$Q,MATCH(D32,Master!A:A,0),0),-1)),IF(C32="Jumps",INDEX(Master!$Q$1:$Q$1&amp;" Standard Achieved",MATCH(E32,INDEX(Master!$Q:$Q,MATCH(D32,Master!A:A,0),0),1))))))),"No Pof10 Top 10 Target or Outside Target")</f>
        <v>0</v>
      </c>
    </row>
    <row r="33" spans="1:9">
      <c r="A33" s="229"/>
      <c r="B33" s="414"/>
      <c r="C33" s="417"/>
      <c r="D33" s="417"/>
      <c r="E33" s="420"/>
      <c r="F33" s="419" t="b">
        <f>IFERROR(IF(C33="Sprints &amp; Hurdles",INDEX(Master!$F$1:$N$1,MATCH(E33,INDEX(Master!F:N,MATCH(D33,Master!A:A,0),0),-1)),IF(C33="Combined Events",INDEX(Master!$F$1:$N$1,MATCH(E33,INDEX(Master!F:N,MATCH(D33,Master!A:A,0),0),1)),IF(C33="Throws",INDEX(Master!$F$1:$N$1,MATCH(E33,INDEX(Master!F:N,MATCH(D33,Master!A:A,0),0),1)),IF(C33="Endurance",INDEX(Master!$F$1:$N$1,MATCH(E33,INDEX(Master!F:N,MATCH(D33,Master!A:A,0),0),-1)),IF(C33="Jumps",INDEX(Master!$F$1:$N$1,MATCH(E33,INDEX(Master!F:N,MATCH(D33,Master!A:A,0),0),1))))))),"No Level Achieved")</f>
        <v>0</v>
      </c>
      <c r="G33" s="228" t="b" cm="1">
        <f t="array" ref="G33">IFERROR(IF(C33="Sprints &amp; Hurdles",INDEX(Master!$O$1:$O$1&amp;" Standard Achieved",MATCH(E33,INDEX(Master!$O:$O,MATCH(D33,Master!A:A,0),0),-1)),IF(C33="Combined Events",INDEX(Master!$O$1:$O$1&amp;" Standard Achieved",MATCH(E33,INDEX(Master!$O:$O,MATCH(D33,Master!A:A,0),0),1)),IF(C33="Throws",INDEX(Master!$O$1:$O$1&amp;" Standard Achieved",MATCH(E33,INDEX(Master!$O:$O,MATCH(D33,Master!A:A,0),0),1)),IF(C33="Endurance",INDEX(Master!$O$1:$O$1&amp;" Standard Achieved",MATCH(E33,INDEX(Master!$O:$O,MATCH(D33,Master!A:A,0),0),-1)),IF(C33="Jumps",INDEX(Master!$O$1:$O$1&amp;" Standard Achieved",MATCH(E33,INDEX(Master!$O:$O,MATCH(D33,Master!A:A,0),0),1))))))),"No EA Champs Entry Standard or Standard Not Met")</f>
        <v>0</v>
      </c>
      <c r="H33" s="228" t="b" cm="1">
        <f t="array" ref="H33">IFERROR(IF(C33="Sprints &amp; Hurdles",INDEX(Master!$P$1:$P$1&amp;" Standard Achieved",MATCH(E33,INDEX(Master!$P:$P,MATCH(D33,Master!A:A,I161),0),-1)),IF(C33="Combined Events",INDEX(Master!$P$1:$P$1&amp;" Standard Achieved",MATCH(E33,INDEX(Master!$P:$P,MATCH(D33,Master!A:A,0),0),1)),IF(C33="Throws",INDEX(Master!$P$1:$P$1&amp;" Standard Achieved",MATCH(E33,INDEX(Master!$P:$P,MATCH(D33,Master!A:A,0),0),1)),IF(C33="Endurance",INDEX(Master!$P$1:$P$1&amp;" Standard Achieved",MATCH(E33,INDEX(Master!$P:$P,MATCH(D33,Master!A:A,0),0),-1)),IF(C33="Jumps",INDEX(Master!$P$1:$P$1&amp;" Standard Achieved",MATCH(E33,INDEX(Master!$P:$P,MATCH(D33,Master!A:A,0),0),1))))))),"No Pof10 Top 100 Target or Outside Target")</f>
        <v>0</v>
      </c>
      <c r="I33" s="228" t="b" cm="1">
        <f t="array" ref="I33">IFERROR(IF(C33="Sprints &amp; Hurdles",INDEX(Master!$Q$1:$Q$1&amp;" Standard Achieved",MATCH(E33,INDEX(Master!$Q:$Q,MATCH(D33,Master!A:A,I161),0),-1)),IF(C33="Combined Events",INDEX(Master!$Q$1:$Q$1&amp;" Standard Achieved",MATCH(E33,INDEX(Master!$Q:$Q,MATCH(D33,Master!A:A,0),0),1)),IF(C33="Throws",INDEX(Master!$Q$1:$Q$1&amp;" Standard Achieved",MATCH(E33,INDEX(Master!$Q:$Q,MATCH(D33,Master!A:A,0),0),1)),IF(C33="Endurance",INDEX(Master!$Q$1:$Q$1&amp;" Standard Achieved",MATCH(E33,INDEX(Master!$Q:$Q,MATCH(D33,Master!A:A,0),0),-1)),IF(C33="Jumps",INDEX(Master!$Q$1:$Q$1&amp;" Standard Achieved",MATCH(E33,INDEX(Master!$Q:$Q,MATCH(D33,Master!A:A,0),0),1))))))),"No Pof10 Top 10 Target or Outside Target")</f>
        <v>0</v>
      </c>
    </row>
    <row r="34" spans="1:9">
      <c r="A34" s="229"/>
      <c r="B34" s="414"/>
      <c r="C34" s="417"/>
      <c r="D34" s="417"/>
      <c r="E34" s="420"/>
      <c r="F34" s="419" t="b">
        <f>IFERROR(IF(C34="Sprints &amp; Hurdles",INDEX(Master!$F$1:$N$1,MATCH(E34,INDEX(Master!F:N,MATCH(D34,Master!A:A,0),0),-1)),IF(C34="Combined Events",INDEX(Master!$F$1:$N$1,MATCH(E34,INDEX(Master!F:N,MATCH(D34,Master!A:A,0),0),1)),IF(C34="Throws",INDEX(Master!$F$1:$N$1,MATCH(E34,INDEX(Master!F:N,MATCH(D34,Master!A:A,0),0),1)),IF(C34="Endurance",INDEX(Master!$F$1:$N$1,MATCH(E34,INDEX(Master!F:N,MATCH(D34,Master!A:A,0),0),-1)),IF(C34="Jumps",INDEX(Master!$F$1:$N$1,MATCH(E34,INDEX(Master!F:N,MATCH(D34,Master!A:A,0),0),1))))))),"No Level Achieved")</f>
        <v>0</v>
      </c>
      <c r="G34" s="228" t="b" cm="1">
        <f t="array" ref="G34">IFERROR(IF(C34="Sprints &amp; Hurdles",INDEX(Master!$O$1:$O$1&amp;" Standard Achieved",MATCH(E34,INDEX(Master!$O:$O,MATCH(D34,Master!A:A,0),0),-1)),IF(C34="Combined Events",INDEX(Master!$O$1:$O$1&amp;" Standard Achieved",MATCH(E34,INDEX(Master!$O:$O,MATCH(D34,Master!A:A,0),0),1)),IF(C34="Throws",INDEX(Master!$O$1:$O$1&amp;" Standard Achieved",MATCH(E34,INDEX(Master!$O:$O,MATCH(D34,Master!A:A,0),0),1)),IF(C34="Endurance",INDEX(Master!$O$1:$O$1&amp;" Standard Achieved",MATCH(E34,INDEX(Master!$O:$O,MATCH(D34,Master!A:A,0),0),-1)),IF(C34="Jumps",INDEX(Master!$O$1:$O$1&amp;" Standard Achieved",MATCH(E34,INDEX(Master!$O:$O,MATCH(D34,Master!A:A,0),0),1))))))),"No EA Champs Entry Standard or Standard Not Met")</f>
        <v>0</v>
      </c>
      <c r="H34" s="228" t="b" cm="1">
        <f t="array" ref="H34">IFERROR(IF(C34="Sprints &amp; Hurdles",INDEX(Master!$P$1:$P$1&amp;" Standard Achieved",MATCH(E34,INDEX(Master!$P:$P,MATCH(D34,Master!A:A,I162),0),-1)),IF(C34="Combined Events",INDEX(Master!$P$1:$P$1&amp;" Standard Achieved",MATCH(E34,INDEX(Master!$P:$P,MATCH(D34,Master!A:A,0),0),1)),IF(C34="Throws",INDEX(Master!$P$1:$P$1&amp;" Standard Achieved",MATCH(E34,INDEX(Master!$P:$P,MATCH(D34,Master!A:A,0),0),1)),IF(C34="Endurance",INDEX(Master!$P$1:$P$1&amp;" Standard Achieved",MATCH(E34,INDEX(Master!$P:$P,MATCH(D34,Master!A:A,0),0),-1)),IF(C34="Jumps",INDEX(Master!$P$1:$P$1&amp;" Standard Achieved",MATCH(E34,INDEX(Master!$P:$P,MATCH(D34,Master!A:A,0),0),1))))))),"No Pof10 Top 100 Target or Outside Target")</f>
        <v>0</v>
      </c>
      <c r="I34" s="228" t="b" cm="1">
        <f t="array" ref="I34">IFERROR(IF(C34="Sprints &amp; Hurdles",INDEX(Master!$Q$1:$Q$1&amp;" Standard Achieved",MATCH(E34,INDEX(Master!$Q:$Q,MATCH(D34,Master!A:A,I162),0),-1)),IF(C34="Combined Events",INDEX(Master!$Q$1:$Q$1&amp;" Standard Achieved",MATCH(E34,INDEX(Master!$Q:$Q,MATCH(D34,Master!A:A,0),0),1)),IF(C34="Throws",INDEX(Master!$Q$1:$Q$1&amp;" Standard Achieved",MATCH(E34,INDEX(Master!$Q:$Q,MATCH(D34,Master!A:A,0),0),1)),IF(C34="Endurance",INDEX(Master!$Q$1:$Q$1&amp;" Standard Achieved",MATCH(E34,INDEX(Master!$Q:$Q,MATCH(D34,Master!A:A,0),0),-1)),IF(C34="Jumps",INDEX(Master!$Q$1:$Q$1&amp;" Standard Achieved",MATCH(E34,INDEX(Master!$Q:$Q,MATCH(D34,Master!A:A,0),0),1))))))),"No Pof10 Top 10 Target or Outside Target")</f>
        <v>0</v>
      </c>
    </row>
    <row r="35" spans="1:9">
      <c r="A35" s="229"/>
      <c r="B35" s="414"/>
      <c r="C35" s="417"/>
      <c r="D35" s="417"/>
      <c r="E35" s="420"/>
      <c r="F35" s="419" t="b">
        <f>IFERROR(IF(C35="Sprints &amp; Hurdles",INDEX(Master!$F$1:$N$1,MATCH(E35,INDEX(Master!F:N,MATCH(D35,Master!A:A,0),0),-1)),IF(C35="Combined Events",INDEX(Master!$F$1:$N$1,MATCH(E35,INDEX(Master!F:N,MATCH(D35,Master!A:A,0),0),1)),IF(C35="Throws",INDEX(Master!$F$1:$N$1,MATCH(E35,INDEX(Master!F:N,MATCH(D35,Master!A:A,0),0),1)),IF(C35="Endurance",INDEX(Master!$F$1:$N$1,MATCH(E35,INDEX(Master!F:N,MATCH(D35,Master!A:A,0),0),-1)),IF(C35="Jumps",INDEX(Master!$F$1:$N$1,MATCH(E35,INDEX(Master!F:N,MATCH(D35,Master!A:A,0),0),1))))))),"No Level Achieved")</f>
        <v>0</v>
      </c>
      <c r="G35" s="228" t="b" cm="1">
        <f t="array" ref="G35">IFERROR(IF(C35="Sprints &amp; Hurdles",INDEX(Master!$O$1:$O$1&amp;" Standard Achieved",MATCH(E35,INDEX(Master!$O:$O,MATCH(D35,Master!A:A,0),0),-1)),IF(C35="Combined Events",INDEX(Master!$O$1:$O$1&amp;" Standard Achieved",MATCH(E35,INDEX(Master!$O:$O,MATCH(D35,Master!A:A,0),0),1)),IF(C35="Throws",INDEX(Master!$O$1:$O$1&amp;" Standard Achieved",MATCH(E35,INDEX(Master!$O:$O,MATCH(D35,Master!A:A,0),0),1)),IF(C35="Endurance",INDEX(Master!$O$1:$O$1&amp;" Standard Achieved",MATCH(E35,INDEX(Master!$O:$O,MATCH(D35,Master!A:A,0),0),-1)),IF(C35="Jumps",INDEX(Master!$O$1:$O$1&amp;" Standard Achieved",MATCH(E35,INDEX(Master!$O:$O,MATCH(D35,Master!A:A,0),0),1))))))),"No EA Champs Entry Standard or Standard Not Met")</f>
        <v>0</v>
      </c>
      <c r="H35" s="228" t="b" cm="1">
        <f t="array" ref="H35">IFERROR(IF(C35="Sprints &amp; Hurdles",INDEX(Master!$P$1:$P$1&amp;" Standard Achieved",MATCH(E35,INDEX(Master!$P:$P,MATCH(D35,Master!A:A,I163),0),-1)),IF(C35="Combined Events",INDEX(Master!$P$1:$P$1&amp;" Standard Achieved",MATCH(E35,INDEX(Master!$P:$P,MATCH(D35,Master!A:A,0),0),1)),IF(C35="Throws",INDEX(Master!$P$1:$P$1&amp;" Standard Achieved",MATCH(E35,INDEX(Master!$P:$P,MATCH(D35,Master!A:A,0),0),1)),IF(C35="Endurance",INDEX(Master!$P$1:$P$1&amp;" Standard Achieved",MATCH(E35,INDEX(Master!$P:$P,MATCH(D35,Master!A:A,0),0),-1)),IF(C35="Jumps",INDEX(Master!$P$1:$P$1&amp;" Standard Achieved",MATCH(E35,INDEX(Master!$P:$P,MATCH(D35,Master!A:A,0),0),1))))))),"No Pof10 Top 100 Target or Outside Target")</f>
        <v>0</v>
      </c>
      <c r="I35" s="228" t="b" cm="1">
        <f t="array" ref="I35">IFERROR(IF(C35="Sprints &amp; Hurdles",INDEX(Master!$Q$1:$Q$1&amp;" Standard Achieved",MATCH(E35,INDEX(Master!$Q:$Q,MATCH(D35,Master!A:A,I163),0),-1)),IF(C35="Combined Events",INDEX(Master!$Q$1:$Q$1&amp;" Standard Achieved",MATCH(E35,INDEX(Master!$Q:$Q,MATCH(D35,Master!A:A,0),0),1)),IF(C35="Throws",INDEX(Master!$Q$1:$Q$1&amp;" Standard Achieved",MATCH(E35,INDEX(Master!$Q:$Q,MATCH(D35,Master!A:A,0),0),1)),IF(C35="Endurance",INDEX(Master!$Q$1:$Q$1&amp;" Standard Achieved",MATCH(E35,INDEX(Master!$Q:$Q,MATCH(D35,Master!A:A,0),0),-1)),IF(C35="Jumps",INDEX(Master!$Q$1:$Q$1&amp;" Standard Achieved",MATCH(E35,INDEX(Master!$Q:$Q,MATCH(D35,Master!A:A,0),0),1))))))),"No Pof10 Top 10 Target or Outside Target")</f>
        <v>0</v>
      </c>
    </row>
    <row r="36" spans="1:9">
      <c r="A36" s="229"/>
      <c r="B36" s="414"/>
      <c r="C36" s="417"/>
      <c r="D36" s="417"/>
      <c r="E36" s="420"/>
      <c r="F36" s="419" t="b">
        <f>IFERROR(IF(C36="Sprints &amp; Hurdles",INDEX(Master!$F$1:$N$1,MATCH(E36,INDEX(Master!F:N,MATCH(D36,Master!A:A,0),0),-1)),IF(C36="Combined Events",INDEX(Master!$F$1:$N$1,MATCH(E36,INDEX(Master!F:N,MATCH(D36,Master!A:A,0),0),1)),IF(C36="Throws",INDEX(Master!$F$1:$N$1,MATCH(E36,INDEX(Master!F:N,MATCH(D36,Master!A:A,0),0),1)),IF(C36="Endurance",INDEX(Master!$F$1:$N$1,MATCH(E36,INDEX(Master!F:N,MATCH(D36,Master!A:A,0),0),-1)),IF(C36="Jumps",INDEX(Master!$F$1:$N$1,MATCH(E36,INDEX(Master!F:N,MATCH(D36,Master!A:A,0),0),1))))))),"No Level Achieved")</f>
        <v>0</v>
      </c>
      <c r="G36" s="228" t="b" cm="1">
        <f t="array" ref="G36">IFERROR(IF(C36="Sprints &amp; Hurdles",INDEX(Master!$O$1:$O$1&amp;" Standard Achieved",MATCH(E36,INDEX(Master!$O:$O,MATCH(D36,Master!A:A,0),0),-1)),IF(C36="Combined Events",INDEX(Master!$O$1:$O$1&amp;" Standard Achieved",MATCH(E36,INDEX(Master!$O:$O,MATCH(D36,Master!A:A,0),0),1)),IF(C36="Throws",INDEX(Master!$O$1:$O$1&amp;" Standard Achieved",MATCH(E36,INDEX(Master!$O:$O,MATCH(D36,Master!A:A,0),0),1)),IF(C36="Endurance",INDEX(Master!$O$1:$O$1&amp;" Standard Achieved",MATCH(E36,INDEX(Master!$O:$O,MATCH(D36,Master!A:A,0),0),-1)),IF(C36="Jumps",INDEX(Master!$O$1:$O$1&amp;" Standard Achieved",MATCH(E36,INDEX(Master!$O:$O,MATCH(D36,Master!A:A,0),0),1))))))),"No EA Champs Entry Standard or Standard Not Met")</f>
        <v>0</v>
      </c>
      <c r="H36" s="228" t="b" cm="1">
        <f t="array" ref="H36">IFERROR(IF(C36="Sprints &amp; Hurdles",INDEX(Master!$P$1:$P$1&amp;" Standard Achieved",MATCH(E36,INDEX(Master!$P:$P,MATCH(D36,Master!A:A,I164),0),-1)),IF(C36="Combined Events",INDEX(Master!$P$1:$P$1&amp;" Standard Achieved",MATCH(E36,INDEX(Master!$P:$P,MATCH(D36,Master!A:A,0),0),1)),IF(C36="Throws",INDEX(Master!$P$1:$P$1&amp;" Standard Achieved",MATCH(E36,INDEX(Master!$P:$P,MATCH(D36,Master!A:A,0),0),1)),IF(C36="Endurance",INDEX(Master!$P$1:$P$1&amp;" Standard Achieved",MATCH(E36,INDEX(Master!$P:$P,MATCH(D36,Master!A:A,0),0),-1)),IF(C36="Jumps",INDEX(Master!$P$1:$P$1&amp;" Standard Achieved",MATCH(E36,INDEX(Master!$P:$P,MATCH(D36,Master!A:A,0),0),1))))))),"No Pof10 Top 100 Target or Outside Target")</f>
        <v>0</v>
      </c>
      <c r="I36" s="228" t="b" cm="1">
        <f t="array" ref="I36">IFERROR(IF(C36="Sprints &amp; Hurdles",INDEX(Master!$Q$1:$Q$1&amp;" Standard Achieved",MATCH(E36,INDEX(Master!$Q:$Q,MATCH(D36,Master!A:A,I164),0),-1)),IF(C36="Combined Events",INDEX(Master!$Q$1:$Q$1&amp;" Standard Achieved",MATCH(E36,INDEX(Master!$Q:$Q,MATCH(D36,Master!A:A,0),0),1)),IF(C36="Throws",INDEX(Master!$Q$1:$Q$1&amp;" Standard Achieved",MATCH(E36,INDEX(Master!$Q:$Q,MATCH(D36,Master!A:A,0),0),1)),IF(C36="Endurance",INDEX(Master!$Q$1:$Q$1&amp;" Standard Achieved",MATCH(E36,INDEX(Master!$Q:$Q,MATCH(D36,Master!A:A,0),0),-1)),IF(C36="Jumps",INDEX(Master!$Q$1:$Q$1&amp;" Standard Achieved",MATCH(E36,INDEX(Master!$Q:$Q,MATCH(D36,Master!A:A,0),0),1))))))),"No Pof10 Top 10 Target or Outside Target")</f>
        <v>0</v>
      </c>
    </row>
    <row r="37" spans="1:9">
      <c r="A37" s="229"/>
      <c r="B37" s="414"/>
      <c r="C37" s="417"/>
      <c r="D37" s="417"/>
      <c r="E37" s="420"/>
      <c r="F37" s="419" t="b">
        <f>IFERROR(IF(C37="Sprints &amp; Hurdles",INDEX(Master!$F$1:$N$1,MATCH(E37,INDEX(Master!F:N,MATCH(D37,Master!A:A,0),0),-1)),IF(C37="Combined Events",INDEX(Master!$F$1:$N$1,MATCH(E37,INDEX(Master!F:N,MATCH(D37,Master!A:A,0),0),1)),IF(C37="Throws",INDEX(Master!$F$1:$N$1,MATCH(E37,INDEX(Master!F:N,MATCH(D37,Master!A:A,0),0),1)),IF(C37="Endurance",INDEX(Master!$F$1:$N$1,MATCH(E37,INDEX(Master!F:N,MATCH(D37,Master!A:A,0),0),-1)),IF(C37="Jumps",INDEX(Master!$F$1:$N$1,MATCH(E37,INDEX(Master!F:N,MATCH(D37,Master!A:A,0),0),1))))))),"No Level Achieved")</f>
        <v>0</v>
      </c>
      <c r="G37" s="228" t="b" cm="1">
        <f t="array" ref="G37">IFERROR(IF(C37="Sprints &amp; Hurdles",INDEX(Master!$O$1:$O$1&amp;" Standard Achieved",MATCH(E37,INDEX(Master!$O:$O,MATCH(D37,Master!A:A,0),0),-1)),IF(C37="Combined Events",INDEX(Master!$O$1:$O$1&amp;" Standard Achieved",MATCH(E37,INDEX(Master!$O:$O,MATCH(D37,Master!A:A,0),0),1)),IF(C37="Throws",INDEX(Master!$O$1:$O$1&amp;" Standard Achieved",MATCH(E37,INDEX(Master!$O:$O,MATCH(D37,Master!A:A,0),0),1)),IF(C37="Endurance",INDEX(Master!$O$1:$O$1&amp;" Standard Achieved",MATCH(E37,INDEX(Master!$O:$O,MATCH(D37,Master!A:A,0),0),-1)),IF(C37="Jumps",INDEX(Master!$O$1:$O$1&amp;" Standard Achieved",MATCH(E37,INDEX(Master!$O:$O,MATCH(D37,Master!A:A,0),0),1))))))),"No EA Champs Entry Standard or Standard Not Met")</f>
        <v>0</v>
      </c>
      <c r="H37" s="228" t="b" cm="1">
        <f t="array" ref="H37">IFERROR(IF(C37="Sprints &amp; Hurdles",INDEX(Master!$P$1:$P$1&amp;" Standard Achieved",MATCH(E37,INDEX(Master!$P:$P,MATCH(D37,Master!A:A,I165),0),-1)),IF(C37="Combined Events",INDEX(Master!$P$1:$P$1&amp;" Standard Achieved",MATCH(E37,INDEX(Master!$P:$P,MATCH(D37,Master!A:A,0),0),1)),IF(C37="Throws",INDEX(Master!$P$1:$P$1&amp;" Standard Achieved",MATCH(E37,INDEX(Master!$P:$P,MATCH(D37,Master!A:A,0),0),1)),IF(C37="Endurance",INDEX(Master!$P$1:$P$1&amp;" Standard Achieved",MATCH(E37,INDEX(Master!$P:$P,MATCH(D37,Master!A:A,0),0),-1)),IF(C37="Jumps",INDEX(Master!$P$1:$P$1&amp;" Standard Achieved",MATCH(E37,INDEX(Master!$P:$P,MATCH(D37,Master!A:A,0),0),1))))))),"No Pof10 Top 100 Target or Outside Target")</f>
        <v>0</v>
      </c>
      <c r="I37" s="228" t="b" cm="1">
        <f t="array" ref="I37">IFERROR(IF(C37="Sprints &amp; Hurdles",INDEX(Master!$Q$1:$Q$1&amp;" Standard Achieved",MATCH(E37,INDEX(Master!$Q:$Q,MATCH(D37,Master!A:A,I165),0),-1)),IF(C37="Combined Events",INDEX(Master!$Q$1:$Q$1&amp;" Standard Achieved",MATCH(E37,INDEX(Master!$Q:$Q,MATCH(D37,Master!A:A,0),0),1)),IF(C37="Throws",INDEX(Master!$Q$1:$Q$1&amp;" Standard Achieved",MATCH(E37,INDEX(Master!$Q:$Q,MATCH(D37,Master!A:A,0),0),1)),IF(C37="Endurance",INDEX(Master!$Q$1:$Q$1&amp;" Standard Achieved",MATCH(E37,INDEX(Master!$Q:$Q,MATCH(D37,Master!A:A,0),0),-1)),IF(C37="Jumps",INDEX(Master!$Q$1:$Q$1&amp;" Standard Achieved",MATCH(E37,INDEX(Master!$Q:$Q,MATCH(D37,Master!A:A,0),0),1))))))),"No Pof10 Top 10 Target or Outside Target")</f>
        <v>0</v>
      </c>
    </row>
    <row r="38" spans="1:9">
      <c r="A38" s="229"/>
      <c r="B38" s="414"/>
      <c r="C38" s="417"/>
      <c r="D38" s="417"/>
      <c r="E38" s="420"/>
      <c r="F38" s="419" t="b">
        <f>IFERROR(IF(C38="Sprints &amp; Hurdles",INDEX(Master!$F$1:$N$1,MATCH(E38,INDEX(Master!F:N,MATCH(D38,Master!A:A,0),0),-1)),IF(C38="Combined Events",INDEX(Master!$F$1:$N$1,MATCH(E38,INDEX(Master!F:N,MATCH(D38,Master!A:A,0),0),1)),IF(C38="Throws",INDEX(Master!$F$1:$N$1,MATCH(E38,INDEX(Master!F:N,MATCH(D38,Master!A:A,0),0),1)),IF(C38="Endurance",INDEX(Master!$F$1:$N$1,MATCH(E38,INDEX(Master!F:N,MATCH(D38,Master!A:A,0),0),-1)),IF(C38="Jumps",INDEX(Master!$F$1:$N$1,MATCH(E38,INDEX(Master!F:N,MATCH(D38,Master!A:A,0),0),1))))))),"No Level Achieved")</f>
        <v>0</v>
      </c>
      <c r="G38" s="228" t="b" cm="1">
        <f t="array" ref="G38">IFERROR(IF(C38="Sprints &amp; Hurdles",INDEX(Master!$O$1:$O$1&amp;" Standard Achieved",MATCH(E38,INDEX(Master!$O:$O,MATCH(D38,Master!A:A,0),0),-1)),IF(C38="Combined Events",INDEX(Master!$O$1:$O$1&amp;" Standard Achieved",MATCH(E38,INDEX(Master!$O:$O,MATCH(D38,Master!A:A,0),0),1)),IF(C38="Throws",INDEX(Master!$O$1:$O$1&amp;" Standard Achieved",MATCH(E38,INDEX(Master!$O:$O,MATCH(D38,Master!A:A,0),0),1)),IF(C38="Endurance",INDEX(Master!$O$1:$O$1&amp;" Standard Achieved",MATCH(E38,INDEX(Master!$O:$O,MATCH(D38,Master!A:A,0),0),-1)),IF(C38="Jumps",INDEX(Master!$O$1:$O$1&amp;" Standard Achieved",MATCH(E38,INDEX(Master!$O:$O,MATCH(D38,Master!A:A,0),0),1))))))),"No EA Champs Entry Standard or Standard Not Met")</f>
        <v>0</v>
      </c>
      <c r="H38" s="228" t="b" cm="1">
        <f t="array" ref="H38">IFERROR(IF(C38="Sprints &amp; Hurdles",INDEX(Master!$P$1:$P$1&amp;" Standard Achieved",MATCH(E38,INDEX(Master!$P:$P,MATCH(D38,Master!A:A,I166),0),-1)),IF(C38="Combined Events",INDEX(Master!$P$1:$P$1&amp;" Standard Achieved",MATCH(E38,INDEX(Master!$P:$P,MATCH(D38,Master!A:A,0),0),1)),IF(C38="Throws",INDEX(Master!$P$1:$P$1&amp;" Standard Achieved",MATCH(E38,INDEX(Master!$P:$P,MATCH(D38,Master!A:A,0),0),1)),IF(C38="Endurance",INDEX(Master!$P$1:$P$1&amp;" Standard Achieved",MATCH(E38,INDEX(Master!$P:$P,MATCH(D38,Master!A:A,0),0),-1)),IF(C38="Jumps",INDEX(Master!$P$1:$P$1&amp;" Standard Achieved",MATCH(E38,INDEX(Master!$P:$P,MATCH(D38,Master!A:A,0),0),1))))))),"No Pof10 Top 100 Target or Outside Target")</f>
        <v>0</v>
      </c>
      <c r="I38" s="228" t="b" cm="1">
        <f t="array" ref="I38">IFERROR(IF(C38="Sprints &amp; Hurdles",INDEX(Master!$Q$1:$Q$1&amp;" Standard Achieved",MATCH(E38,INDEX(Master!$Q:$Q,MATCH(D38,Master!A:A,I166),0),-1)),IF(C38="Combined Events",INDEX(Master!$Q$1:$Q$1&amp;" Standard Achieved",MATCH(E38,INDEX(Master!$Q:$Q,MATCH(D38,Master!A:A,0),0),1)),IF(C38="Throws",INDEX(Master!$Q$1:$Q$1&amp;" Standard Achieved",MATCH(E38,INDEX(Master!$Q:$Q,MATCH(D38,Master!A:A,0),0),1)),IF(C38="Endurance",INDEX(Master!$Q$1:$Q$1&amp;" Standard Achieved",MATCH(E38,INDEX(Master!$Q:$Q,MATCH(D38,Master!A:A,0),0),-1)),IF(C38="Jumps",INDEX(Master!$Q$1:$Q$1&amp;" Standard Achieved",MATCH(E38,INDEX(Master!$Q:$Q,MATCH(D38,Master!A:A,0),0),1))))))),"No Pof10 Top 10 Target or Outside Target")</f>
        <v>0</v>
      </c>
    </row>
    <row r="39" spans="1:9">
      <c r="A39" s="229"/>
      <c r="B39" s="414"/>
      <c r="C39" s="417"/>
      <c r="D39" s="417"/>
      <c r="E39" s="420"/>
      <c r="F39" s="419" t="b">
        <f>IFERROR(IF(C39="Sprints &amp; Hurdles",INDEX(Master!$F$1:$N$1,MATCH(E39,INDEX(Master!F:N,MATCH(D39,Master!A:A,0),0),-1)),IF(C39="Combined Events",INDEX(Master!$F$1:$N$1,MATCH(E39,INDEX(Master!F:N,MATCH(D39,Master!A:A,0),0),1)),IF(C39="Throws",INDEX(Master!$F$1:$N$1,MATCH(E39,INDEX(Master!F:N,MATCH(D39,Master!A:A,0),0),1)),IF(C39="Endurance",INDEX(Master!$F$1:$N$1,MATCH(E39,INDEX(Master!F:N,MATCH(D39,Master!A:A,0),0),-1)),IF(C39="Jumps",INDEX(Master!$F$1:$N$1,MATCH(E39,INDEX(Master!F:N,MATCH(D39,Master!A:A,0),0),1))))))),"No Level Achieved")</f>
        <v>0</v>
      </c>
      <c r="G39" s="228" t="b" cm="1">
        <f t="array" ref="G39">IFERROR(IF(C39="Sprints &amp; Hurdles",INDEX(Master!$O$1:$O$1&amp;" Standard Achieved",MATCH(E39,INDEX(Master!$O:$O,MATCH(D39,Master!A:A,0),0),-1)),IF(C39="Combined Events",INDEX(Master!$O$1:$O$1&amp;" Standard Achieved",MATCH(E39,INDEX(Master!$O:$O,MATCH(D39,Master!A:A,0),0),1)),IF(C39="Throws",INDEX(Master!$O$1:$O$1&amp;" Standard Achieved",MATCH(E39,INDEX(Master!$O:$O,MATCH(D39,Master!A:A,0),0),1)),IF(C39="Endurance",INDEX(Master!$O$1:$O$1&amp;" Standard Achieved",MATCH(E39,INDEX(Master!$O:$O,MATCH(D39,Master!A:A,0),0),-1)),IF(C39="Jumps",INDEX(Master!$O$1:$O$1&amp;" Standard Achieved",MATCH(E39,INDEX(Master!$O:$O,MATCH(D39,Master!A:A,0),0),1))))))),"No EA Champs Entry Standard or Standard Not Met")</f>
        <v>0</v>
      </c>
      <c r="H39" s="228" t="b" cm="1">
        <f t="array" ref="H39">IFERROR(IF(C39="Sprints &amp; Hurdles",INDEX(Master!$P$1:$P$1&amp;" Standard Achieved",MATCH(E39,INDEX(Master!$P:$P,MATCH(D39,Master!A:A,I167),0),-1)),IF(C39="Combined Events",INDEX(Master!$P$1:$P$1&amp;" Standard Achieved",MATCH(E39,INDEX(Master!$P:$P,MATCH(D39,Master!A:A,0),0),1)),IF(C39="Throws",INDEX(Master!$P$1:$P$1&amp;" Standard Achieved",MATCH(E39,INDEX(Master!$P:$P,MATCH(D39,Master!A:A,0),0),1)),IF(C39="Endurance",INDEX(Master!$P$1:$P$1&amp;" Standard Achieved",MATCH(E39,INDEX(Master!$P:$P,MATCH(D39,Master!A:A,0),0),-1)),IF(C39="Jumps",INDEX(Master!$P$1:$P$1&amp;" Standard Achieved",MATCH(E39,INDEX(Master!$P:$P,MATCH(D39,Master!A:A,0),0),1))))))),"No Pof10 Top 100 Target or Outside Target")</f>
        <v>0</v>
      </c>
      <c r="I39" s="228" t="b" cm="1">
        <f t="array" ref="I39">IFERROR(IF(C39="Sprints &amp; Hurdles",INDEX(Master!$Q$1:$Q$1&amp;" Standard Achieved",MATCH(E39,INDEX(Master!$Q:$Q,MATCH(D39,Master!A:A,I167),0),-1)),IF(C39="Combined Events",INDEX(Master!$Q$1:$Q$1&amp;" Standard Achieved",MATCH(E39,INDEX(Master!$Q:$Q,MATCH(D39,Master!A:A,0),0),1)),IF(C39="Throws",INDEX(Master!$Q$1:$Q$1&amp;" Standard Achieved",MATCH(E39,INDEX(Master!$Q:$Q,MATCH(D39,Master!A:A,0),0),1)),IF(C39="Endurance",INDEX(Master!$Q$1:$Q$1&amp;" Standard Achieved",MATCH(E39,INDEX(Master!$Q:$Q,MATCH(D39,Master!A:A,0),0),-1)),IF(C39="Jumps",INDEX(Master!$Q$1:$Q$1&amp;" Standard Achieved",MATCH(E39,INDEX(Master!$Q:$Q,MATCH(D39,Master!A:A,0),0),1))))))),"No Pof10 Top 10 Target or Outside Target")</f>
        <v>0</v>
      </c>
    </row>
    <row r="40" spans="1:9">
      <c r="A40" s="229"/>
      <c r="B40" s="414"/>
      <c r="C40" s="417"/>
      <c r="D40" s="417"/>
      <c r="E40" s="420"/>
      <c r="F40" s="419" t="b">
        <f>IFERROR(IF(C40="Sprints &amp; Hurdles",INDEX(Master!$F$1:$N$1,MATCH(E40,INDEX(Master!F:N,MATCH(D40,Master!A:A,0),0),-1)),IF(C40="Combined Events",INDEX(Master!$F$1:$N$1,MATCH(E40,INDEX(Master!F:N,MATCH(D40,Master!A:A,0),0),1)),IF(C40="Throws",INDEX(Master!$F$1:$N$1,MATCH(E40,INDEX(Master!F:N,MATCH(D40,Master!A:A,0),0),1)),IF(C40="Endurance",INDEX(Master!$F$1:$N$1,MATCH(E40,INDEX(Master!F:N,MATCH(D40,Master!A:A,0),0),-1)),IF(C40="Jumps",INDEX(Master!$F$1:$N$1,MATCH(E40,INDEX(Master!F:N,MATCH(D40,Master!A:A,0),0),1))))))),"No Level Achieved")</f>
        <v>0</v>
      </c>
      <c r="G40" s="228" t="b" cm="1">
        <f t="array" ref="G40">IFERROR(IF(C40="Sprints &amp; Hurdles",INDEX(Master!$O$1:$O$1&amp;" Standard Achieved",MATCH(E40,INDEX(Master!$O:$O,MATCH(D40,Master!A:A,0),0),-1)),IF(C40="Combined Events",INDEX(Master!$O$1:$O$1&amp;" Standard Achieved",MATCH(E40,INDEX(Master!$O:$O,MATCH(D40,Master!A:A,0),0),1)),IF(C40="Throws",INDEX(Master!$O$1:$O$1&amp;" Standard Achieved",MATCH(E40,INDEX(Master!$O:$O,MATCH(D40,Master!A:A,0),0),1)),IF(C40="Endurance",INDEX(Master!$O$1:$O$1&amp;" Standard Achieved",MATCH(E40,INDEX(Master!$O:$O,MATCH(D40,Master!A:A,0),0),-1)),IF(C40="Jumps",INDEX(Master!$O$1:$O$1&amp;" Standard Achieved",MATCH(E40,INDEX(Master!$O:$O,MATCH(D40,Master!A:A,0),0),1))))))),"No EA Champs Entry Standard or Standard Not Met")</f>
        <v>0</v>
      </c>
      <c r="H40" s="228" t="b" cm="1">
        <f t="array" ref="H40">IFERROR(IF(C40="Sprints &amp; Hurdles",INDEX(Master!$P$1:$P$1&amp;" Standard Achieved",MATCH(E40,INDEX(Master!$P:$P,MATCH(D40,Master!A:A,I168),0),-1)),IF(C40="Combined Events",INDEX(Master!$P$1:$P$1&amp;" Standard Achieved",MATCH(E40,INDEX(Master!$P:$P,MATCH(D40,Master!A:A,0),0),1)),IF(C40="Throws",INDEX(Master!$P$1:$P$1&amp;" Standard Achieved",MATCH(E40,INDEX(Master!$P:$P,MATCH(D40,Master!A:A,0),0),1)),IF(C40="Endurance",INDEX(Master!$P$1:$P$1&amp;" Standard Achieved",MATCH(E40,INDEX(Master!$P:$P,MATCH(D40,Master!A:A,0),0),-1)),IF(C40="Jumps",INDEX(Master!$P$1:$P$1&amp;" Standard Achieved",MATCH(E40,INDEX(Master!$P:$P,MATCH(D40,Master!A:A,0),0),1))))))),"No Pof10 Top 100 Target or Outside Target")</f>
        <v>0</v>
      </c>
      <c r="I40" s="228" t="b" cm="1">
        <f t="array" ref="I40">IFERROR(IF(C40="Sprints &amp; Hurdles",INDEX(Master!$Q$1:$Q$1&amp;" Standard Achieved",MATCH(E40,INDEX(Master!$Q:$Q,MATCH(D40,Master!A:A,I168),0),-1)),IF(C40="Combined Events",INDEX(Master!$Q$1:$Q$1&amp;" Standard Achieved",MATCH(E40,INDEX(Master!$Q:$Q,MATCH(D40,Master!A:A,0),0),1)),IF(C40="Throws",INDEX(Master!$Q$1:$Q$1&amp;" Standard Achieved",MATCH(E40,INDEX(Master!$Q:$Q,MATCH(D40,Master!A:A,0),0),1)),IF(C40="Endurance",INDEX(Master!$Q$1:$Q$1&amp;" Standard Achieved",MATCH(E40,INDEX(Master!$Q:$Q,MATCH(D40,Master!A:A,0),0),-1)),IF(C40="Jumps",INDEX(Master!$Q$1:$Q$1&amp;" Standard Achieved",MATCH(E40,INDEX(Master!$Q:$Q,MATCH(D40,Master!A:A,0),0),1))))))),"No Pof10 Top 10 Target or Outside Target")</f>
        <v>0</v>
      </c>
    </row>
    <row r="41" spans="1:9">
      <c r="A41" s="229"/>
      <c r="B41" s="414"/>
      <c r="C41" s="417"/>
      <c r="D41" s="417"/>
      <c r="E41" s="420"/>
      <c r="F41" s="419" t="b">
        <f>IFERROR(IF(C41="Sprints &amp; Hurdles",INDEX(Master!$F$1:$N$1,MATCH(E41,INDEX(Master!F:N,MATCH(D41,Master!A:A,0),0),-1)),IF(C41="Combined Events",INDEX(Master!$F$1:$N$1,MATCH(E41,INDEX(Master!F:N,MATCH(D41,Master!A:A,0),0),1)),IF(C41="Throws",INDEX(Master!$F$1:$N$1,MATCH(E41,INDEX(Master!F:N,MATCH(D41,Master!A:A,0),0),1)),IF(C41="Endurance",INDEX(Master!$F$1:$N$1,MATCH(E41,INDEX(Master!F:N,MATCH(D41,Master!A:A,0),0),-1)),IF(C41="Jumps",INDEX(Master!$F$1:$N$1,MATCH(E41,INDEX(Master!F:N,MATCH(D41,Master!A:A,0),0),1))))))),"No Level Achieved")</f>
        <v>0</v>
      </c>
      <c r="G41" s="228" t="b" cm="1">
        <f t="array" ref="G41">IFERROR(IF(C41="Sprints &amp; Hurdles",INDEX(Master!$O$1:$O$1&amp;" Standard Achieved",MATCH(E41,INDEX(Master!$O:$O,MATCH(D41,Master!A:A,0),0),-1)),IF(C41="Combined Events",INDEX(Master!$O$1:$O$1&amp;" Standard Achieved",MATCH(E41,INDEX(Master!$O:$O,MATCH(D41,Master!A:A,0),0),1)),IF(C41="Throws",INDEX(Master!$O$1:$O$1&amp;" Standard Achieved",MATCH(E41,INDEX(Master!$O:$O,MATCH(D41,Master!A:A,0),0),1)),IF(C41="Endurance",INDEX(Master!$O$1:$O$1&amp;" Standard Achieved",MATCH(E41,INDEX(Master!$O:$O,MATCH(D41,Master!A:A,0),0),-1)),IF(C41="Jumps",INDEX(Master!$O$1:$O$1&amp;" Standard Achieved",MATCH(E41,INDEX(Master!$O:$O,MATCH(D41,Master!A:A,0),0),1))))))),"No EA Champs Entry Standard or Standard Not Met")</f>
        <v>0</v>
      </c>
      <c r="H41" s="228" t="b" cm="1">
        <f t="array" ref="H41">IFERROR(IF(C41="Sprints &amp; Hurdles",INDEX(Master!$P$1:$P$1&amp;" Standard Achieved",MATCH(E41,INDEX(Master!$P:$P,MATCH(D41,Master!A:A,I169),0),-1)),IF(C41="Combined Events",INDEX(Master!$P$1:$P$1&amp;" Standard Achieved",MATCH(E41,INDEX(Master!$P:$P,MATCH(D41,Master!A:A,0),0),1)),IF(C41="Throws",INDEX(Master!$P$1:$P$1&amp;" Standard Achieved",MATCH(E41,INDEX(Master!$P:$P,MATCH(D41,Master!A:A,0),0),1)),IF(C41="Endurance",INDEX(Master!$P$1:$P$1&amp;" Standard Achieved",MATCH(E41,INDEX(Master!$P:$P,MATCH(D41,Master!A:A,0),0),-1)),IF(C41="Jumps",INDEX(Master!$P$1:$P$1&amp;" Standard Achieved",MATCH(E41,INDEX(Master!$P:$P,MATCH(D41,Master!A:A,0),0),1))))))),"No Pof10 Top 100 Target or Outside Target")</f>
        <v>0</v>
      </c>
      <c r="I41" s="228" t="b" cm="1">
        <f t="array" ref="I41">IFERROR(IF(C41="Sprints &amp; Hurdles",INDEX(Master!$Q$1:$Q$1&amp;" Standard Achieved",MATCH(E41,INDEX(Master!$Q:$Q,MATCH(D41,Master!A:A,I169),0),-1)),IF(C41="Combined Events",INDEX(Master!$Q$1:$Q$1&amp;" Standard Achieved",MATCH(E41,INDEX(Master!$Q:$Q,MATCH(D41,Master!A:A,0),0),1)),IF(C41="Throws",INDEX(Master!$Q$1:$Q$1&amp;" Standard Achieved",MATCH(E41,INDEX(Master!$Q:$Q,MATCH(D41,Master!A:A,0),0),1)),IF(C41="Endurance",INDEX(Master!$Q$1:$Q$1&amp;" Standard Achieved",MATCH(E41,INDEX(Master!$Q:$Q,MATCH(D41,Master!A:A,0),0),-1)),IF(C41="Jumps",INDEX(Master!$Q$1:$Q$1&amp;" Standard Achieved",MATCH(E41,INDEX(Master!$Q:$Q,MATCH(D41,Master!A:A,0),0),1))))))),"No Pof10 Top 10 Target or Outside Target")</f>
        <v>0</v>
      </c>
    </row>
    <row r="42" spans="1:9">
      <c r="A42" s="229"/>
      <c r="B42" s="414"/>
      <c r="C42" s="417"/>
      <c r="D42" s="417"/>
      <c r="E42" s="420"/>
      <c r="F42" s="419" t="b">
        <f>IFERROR(IF(C42="Sprints &amp; Hurdles",INDEX(Master!$F$1:$N$1,MATCH(E42,INDEX(Master!F:N,MATCH(D42,Master!A:A,0),0),-1)),IF(C42="Combined Events",INDEX(Master!$F$1:$N$1,MATCH(E42,INDEX(Master!F:N,MATCH(D42,Master!A:A,0),0),1)),IF(C42="Throws",INDEX(Master!$F$1:$N$1,MATCH(E42,INDEX(Master!F:N,MATCH(D42,Master!A:A,0),0),1)),IF(C42="Endurance",INDEX(Master!$F$1:$N$1,MATCH(E42,INDEX(Master!F:N,MATCH(D42,Master!A:A,0),0),-1)),IF(C42="Jumps",INDEX(Master!$F$1:$N$1,MATCH(E42,INDEX(Master!F:N,MATCH(D42,Master!A:A,0),0),1))))))),"No Level Achieved")</f>
        <v>0</v>
      </c>
      <c r="G42" s="228" t="b" cm="1">
        <f t="array" ref="G42">IFERROR(IF(C42="Sprints &amp; Hurdles",INDEX(Master!$O$1:$O$1&amp;" Standard Achieved",MATCH(E42,INDEX(Master!$O:$O,MATCH(D42,Master!A:A,0),0),-1)),IF(C42="Combined Events",INDEX(Master!$O$1:$O$1&amp;" Standard Achieved",MATCH(E42,INDEX(Master!$O:$O,MATCH(D42,Master!A:A,0),0),1)),IF(C42="Throws",INDEX(Master!$O$1:$O$1&amp;" Standard Achieved",MATCH(E42,INDEX(Master!$O:$O,MATCH(D42,Master!A:A,0),0),1)),IF(C42="Endurance",INDEX(Master!$O$1:$O$1&amp;" Standard Achieved",MATCH(E42,INDEX(Master!$O:$O,MATCH(D42,Master!A:A,0),0),-1)),IF(C42="Jumps",INDEX(Master!$O$1:$O$1&amp;" Standard Achieved",MATCH(E42,INDEX(Master!$O:$O,MATCH(D42,Master!A:A,0),0),1))))))),"No EA Champs Entry Standard or Standard Not Met")</f>
        <v>0</v>
      </c>
      <c r="H42" s="228" t="b" cm="1">
        <f t="array" ref="H42">IFERROR(IF(C42="Sprints &amp; Hurdles",INDEX(Master!$P$1:$P$1&amp;" Standard Achieved",MATCH(E42,INDEX(Master!$P:$P,MATCH(D42,Master!A:A,I170),0),-1)),IF(C42="Combined Events",INDEX(Master!$P$1:$P$1&amp;" Standard Achieved",MATCH(E42,INDEX(Master!$P:$P,MATCH(D42,Master!A:A,0),0),1)),IF(C42="Throws",INDEX(Master!$P$1:$P$1&amp;" Standard Achieved",MATCH(E42,INDEX(Master!$P:$P,MATCH(D42,Master!A:A,0),0),1)),IF(C42="Endurance",INDEX(Master!$P$1:$P$1&amp;" Standard Achieved",MATCH(E42,INDEX(Master!$P:$P,MATCH(D42,Master!A:A,0),0),-1)),IF(C42="Jumps",INDEX(Master!$P$1:$P$1&amp;" Standard Achieved",MATCH(E42,INDEX(Master!$P:$P,MATCH(D42,Master!A:A,0),0),1))))))),"No Pof10 Top 100 Target or Outside Target")</f>
        <v>0</v>
      </c>
      <c r="I42" s="228" t="b" cm="1">
        <f t="array" ref="I42">IFERROR(IF(C42="Sprints &amp; Hurdles",INDEX(Master!$Q$1:$Q$1&amp;" Standard Achieved",MATCH(E42,INDEX(Master!$Q:$Q,MATCH(D42,Master!A:A,I170),0),-1)),IF(C42="Combined Events",INDEX(Master!$Q$1:$Q$1&amp;" Standard Achieved",MATCH(E42,INDEX(Master!$Q:$Q,MATCH(D42,Master!A:A,0),0),1)),IF(C42="Throws",INDEX(Master!$Q$1:$Q$1&amp;" Standard Achieved",MATCH(E42,INDEX(Master!$Q:$Q,MATCH(D42,Master!A:A,0),0),1)),IF(C42="Endurance",INDEX(Master!$Q$1:$Q$1&amp;" Standard Achieved",MATCH(E42,INDEX(Master!$Q:$Q,MATCH(D42,Master!A:A,0),0),-1)),IF(C42="Jumps",INDEX(Master!$Q$1:$Q$1&amp;" Standard Achieved",MATCH(E42,INDEX(Master!$Q:$Q,MATCH(D42,Master!A:A,0),0),1))))))),"No Pof10 Top 10 Target or Outside Target")</f>
        <v>0</v>
      </c>
    </row>
    <row r="43" spans="1:9">
      <c r="A43" s="229"/>
      <c r="B43" s="414"/>
      <c r="C43" s="417"/>
      <c r="D43" s="417"/>
      <c r="E43" s="420"/>
      <c r="F43" s="419" t="b">
        <f>IFERROR(IF(C43="Sprints &amp; Hurdles",INDEX(Master!$F$1:$N$1,MATCH(E43,INDEX(Master!F:N,MATCH(D43,Master!A:A,0),0),-1)),IF(C43="Combined Events",INDEX(Master!$F$1:$N$1,MATCH(E43,INDEX(Master!F:N,MATCH(D43,Master!A:A,0),0),1)),IF(C43="Throws",INDEX(Master!$F$1:$N$1,MATCH(E43,INDEX(Master!F:N,MATCH(D43,Master!A:A,0),0),1)),IF(C43="Endurance",INDEX(Master!$F$1:$N$1,MATCH(E43,INDEX(Master!F:N,MATCH(D43,Master!A:A,0),0),-1)),IF(C43="Jumps",INDEX(Master!$F$1:$N$1,MATCH(E43,INDEX(Master!F:N,MATCH(D43,Master!A:A,0),0),1))))))),"No Level Achieved")</f>
        <v>0</v>
      </c>
      <c r="G43" s="228" t="b" cm="1">
        <f t="array" ref="G43">IFERROR(IF(C43="Sprints &amp; Hurdles",INDEX(Master!$O$1:$O$1&amp;" Standard Achieved",MATCH(E43,INDEX(Master!$O:$O,MATCH(D43,Master!A:A,0),0),-1)),IF(C43="Combined Events",INDEX(Master!$O$1:$O$1&amp;" Standard Achieved",MATCH(E43,INDEX(Master!$O:$O,MATCH(D43,Master!A:A,0),0),1)),IF(C43="Throws",INDEX(Master!$O$1:$O$1&amp;" Standard Achieved",MATCH(E43,INDEX(Master!$O:$O,MATCH(D43,Master!A:A,0),0),1)),IF(C43="Endurance",INDEX(Master!$O$1:$O$1&amp;" Standard Achieved",MATCH(E43,INDEX(Master!$O:$O,MATCH(D43,Master!A:A,0),0),-1)),IF(C43="Jumps",INDEX(Master!$O$1:$O$1&amp;" Standard Achieved",MATCH(E43,INDEX(Master!$O:$O,MATCH(D43,Master!A:A,0),0),1))))))),"No EA Champs Entry Standard or Standard Not Met")</f>
        <v>0</v>
      </c>
      <c r="H43" s="228" t="b" cm="1">
        <f t="array" ref="H43">IFERROR(IF(C43="Sprints &amp; Hurdles",INDEX(Master!$P$1:$P$1&amp;" Standard Achieved",MATCH(E43,INDEX(Master!$P:$P,MATCH(D43,Master!A:A,I171),0),-1)),IF(C43="Combined Events",INDEX(Master!$P$1:$P$1&amp;" Standard Achieved",MATCH(E43,INDEX(Master!$P:$P,MATCH(D43,Master!A:A,0),0),1)),IF(C43="Throws",INDEX(Master!$P$1:$P$1&amp;" Standard Achieved",MATCH(E43,INDEX(Master!$P:$P,MATCH(D43,Master!A:A,0),0),1)),IF(C43="Endurance",INDEX(Master!$P$1:$P$1&amp;" Standard Achieved",MATCH(E43,INDEX(Master!$P:$P,MATCH(D43,Master!A:A,0),0),-1)),IF(C43="Jumps",INDEX(Master!$P$1:$P$1&amp;" Standard Achieved",MATCH(E43,INDEX(Master!$P:$P,MATCH(D43,Master!A:A,0),0),1))))))),"No Pof10 Top 100 Target or Outside Target")</f>
        <v>0</v>
      </c>
      <c r="I43" s="228" t="b" cm="1">
        <f t="array" ref="I43">IFERROR(IF(C43="Sprints &amp; Hurdles",INDEX(Master!$Q$1:$Q$1&amp;" Standard Achieved",MATCH(E43,INDEX(Master!$Q:$Q,MATCH(D43,Master!A:A,I171),0),-1)),IF(C43="Combined Events",INDEX(Master!$Q$1:$Q$1&amp;" Standard Achieved",MATCH(E43,INDEX(Master!$Q:$Q,MATCH(D43,Master!A:A,0),0),1)),IF(C43="Throws",INDEX(Master!$Q$1:$Q$1&amp;" Standard Achieved",MATCH(E43,INDEX(Master!$Q:$Q,MATCH(D43,Master!A:A,0),0),1)),IF(C43="Endurance",INDEX(Master!$Q$1:$Q$1&amp;" Standard Achieved",MATCH(E43,INDEX(Master!$Q:$Q,MATCH(D43,Master!A:A,0),0),-1)),IF(C43="Jumps",INDEX(Master!$Q$1:$Q$1&amp;" Standard Achieved",MATCH(E43,INDEX(Master!$Q:$Q,MATCH(D43,Master!A:A,0),0),1))))))),"No Pof10 Top 10 Target or Outside Target")</f>
        <v>0</v>
      </c>
    </row>
    <row r="44" spans="1:9">
      <c r="A44" s="229"/>
      <c r="B44" s="414"/>
      <c r="C44" s="417"/>
      <c r="D44" s="417"/>
      <c r="E44" s="420"/>
      <c r="F44" s="419" t="b">
        <f>IFERROR(IF(C44="Sprints &amp; Hurdles",INDEX(Master!$F$1:$N$1,MATCH(E44,INDEX(Master!F:N,MATCH(D44,Master!A:A,0),0),-1)),IF(C44="Combined Events",INDEX(Master!$F$1:$N$1,MATCH(E44,INDEX(Master!F:N,MATCH(D44,Master!A:A,0),0),1)),IF(C44="Throws",INDEX(Master!$F$1:$N$1,MATCH(E44,INDEX(Master!F:N,MATCH(D44,Master!A:A,0),0),1)),IF(C44="Endurance",INDEX(Master!$F$1:$N$1,MATCH(E44,INDEX(Master!F:N,MATCH(D44,Master!A:A,0),0),-1)),IF(C44="Jumps",INDEX(Master!$F$1:$N$1,MATCH(E44,INDEX(Master!F:N,MATCH(D44,Master!A:A,0),0),1))))))),"No Level Achieved")</f>
        <v>0</v>
      </c>
      <c r="G44" s="228" t="b" cm="1">
        <f t="array" ref="G44">IFERROR(IF(C44="Sprints &amp; Hurdles",INDEX(Master!$O$1:$O$1&amp;" Standard Achieved",MATCH(E44,INDEX(Master!$O:$O,MATCH(D44,Master!A:A,0),0),-1)),IF(C44="Combined Events",INDEX(Master!$O$1:$O$1&amp;" Standard Achieved",MATCH(E44,INDEX(Master!$O:$O,MATCH(D44,Master!A:A,0),0),1)),IF(C44="Throws",INDEX(Master!$O$1:$O$1&amp;" Standard Achieved",MATCH(E44,INDEX(Master!$O:$O,MATCH(D44,Master!A:A,0),0),1)),IF(C44="Endurance",INDEX(Master!$O$1:$O$1&amp;" Standard Achieved",MATCH(E44,INDEX(Master!$O:$O,MATCH(D44,Master!A:A,0),0),-1)),IF(C44="Jumps",INDEX(Master!$O$1:$O$1&amp;" Standard Achieved",MATCH(E44,INDEX(Master!$O:$O,MATCH(D44,Master!A:A,0),0),1))))))),"No EA Champs Entry Standard or Standard Not Met")</f>
        <v>0</v>
      </c>
      <c r="H44" s="228" t="b" cm="1">
        <f t="array" ref="H44">IFERROR(IF(C44="Sprints &amp; Hurdles",INDEX(Master!$P$1:$P$1&amp;" Standard Achieved",MATCH(E44,INDEX(Master!$P:$P,MATCH(D44,Master!A:A,I172),0),-1)),IF(C44="Combined Events",INDEX(Master!$P$1:$P$1&amp;" Standard Achieved",MATCH(E44,INDEX(Master!$P:$P,MATCH(D44,Master!A:A,0),0),1)),IF(C44="Throws",INDEX(Master!$P$1:$P$1&amp;" Standard Achieved",MATCH(E44,INDEX(Master!$P:$P,MATCH(D44,Master!A:A,0),0),1)),IF(C44="Endurance",INDEX(Master!$P$1:$P$1&amp;" Standard Achieved",MATCH(E44,INDEX(Master!$P:$P,MATCH(D44,Master!A:A,0),0),-1)),IF(C44="Jumps",INDEX(Master!$P$1:$P$1&amp;" Standard Achieved",MATCH(E44,INDEX(Master!$P:$P,MATCH(D44,Master!A:A,0),0),1))))))),"No Pof10 Top 100 Target or Outside Target")</f>
        <v>0</v>
      </c>
      <c r="I44" s="228" t="b" cm="1">
        <f t="array" ref="I44">IFERROR(IF(C44="Sprints &amp; Hurdles",INDEX(Master!$Q$1:$Q$1&amp;" Standard Achieved",MATCH(E44,INDEX(Master!$Q:$Q,MATCH(D44,Master!A:A,I172),0),-1)),IF(C44="Combined Events",INDEX(Master!$Q$1:$Q$1&amp;" Standard Achieved",MATCH(E44,INDEX(Master!$Q:$Q,MATCH(D44,Master!A:A,0),0),1)),IF(C44="Throws",INDEX(Master!$Q$1:$Q$1&amp;" Standard Achieved",MATCH(E44,INDEX(Master!$Q:$Q,MATCH(D44,Master!A:A,0),0),1)),IF(C44="Endurance",INDEX(Master!$Q$1:$Q$1&amp;" Standard Achieved",MATCH(E44,INDEX(Master!$Q:$Q,MATCH(D44,Master!A:A,0),0),-1)),IF(C44="Jumps",INDEX(Master!$Q$1:$Q$1&amp;" Standard Achieved",MATCH(E44,INDEX(Master!$Q:$Q,MATCH(D44,Master!A:A,0),0),1))))))),"No Pof10 Top 10 Target or Outside Target")</f>
        <v>0</v>
      </c>
    </row>
    <row r="45" spans="1:9">
      <c r="A45" s="229"/>
      <c r="B45" s="414"/>
      <c r="C45" s="417"/>
      <c r="D45" s="417"/>
      <c r="E45" s="420"/>
      <c r="F45" s="419" t="b">
        <f>IFERROR(IF(C45="Sprints &amp; Hurdles",INDEX(Master!$F$1:$N$1,MATCH(E45,INDEX(Master!F:N,MATCH(D45,Master!A:A,0),0),-1)),IF(C45="Combined Events",INDEX(Master!$F$1:$N$1,MATCH(E45,INDEX(Master!F:N,MATCH(D45,Master!A:A,0),0),1)),IF(C45="Throws",INDEX(Master!$F$1:$N$1,MATCH(E45,INDEX(Master!F:N,MATCH(D45,Master!A:A,0),0),1)),IF(C45="Endurance",INDEX(Master!$F$1:$N$1,MATCH(E45,INDEX(Master!F:N,MATCH(D45,Master!A:A,0),0),-1)),IF(C45="Jumps",INDEX(Master!$F$1:$N$1,MATCH(E45,INDEX(Master!F:N,MATCH(D45,Master!A:A,0),0),1))))))),"No Level Achieved")</f>
        <v>0</v>
      </c>
      <c r="G45" s="228" t="b" cm="1">
        <f t="array" ref="G45">IFERROR(IF(C45="Sprints &amp; Hurdles",INDEX(Master!$O$1:$O$1&amp;" Standard Achieved",MATCH(E45,INDEX(Master!$O:$O,MATCH(D45,Master!A:A,0),0),-1)),IF(C45="Combined Events",INDEX(Master!$O$1:$O$1&amp;" Standard Achieved",MATCH(E45,INDEX(Master!$O:$O,MATCH(D45,Master!A:A,0),0),1)),IF(C45="Throws",INDEX(Master!$O$1:$O$1&amp;" Standard Achieved",MATCH(E45,INDEX(Master!$O:$O,MATCH(D45,Master!A:A,0),0),1)),IF(C45="Endurance",INDEX(Master!$O$1:$O$1&amp;" Standard Achieved",MATCH(E45,INDEX(Master!$O:$O,MATCH(D45,Master!A:A,0),0),-1)),IF(C45="Jumps",INDEX(Master!$O$1:$O$1&amp;" Standard Achieved",MATCH(E45,INDEX(Master!$O:$O,MATCH(D45,Master!A:A,0),0),1))))))),"No EA Champs Entry Standard or Standard Not Met")</f>
        <v>0</v>
      </c>
      <c r="H45" s="228" t="b" cm="1">
        <f t="array" ref="H45">IFERROR(IF(C45="Sprints &amp; Hurdles",INDEX(Master!$P$1:$P$1&amp;" Standard Achieved",MATCH(E45,INDEX(Master!$P:$P,MATCH(D45,Master!A:A,I173),0),-1)),IF(C45="Combined Events",INDEX(Master!$P$1:$P$1&amp;" Standard Achieved",MATCH(E45,INDEX(Master!$P:$P,MATCH(D45,Master!A:A,0),0),1)),IF(C45="Throws",INDEX(Master!$P$1:$P$1&amp;" Standard Achieved",MATCH(E45,INDEX(Master!$P:$P,MATCH(D45,Master!A:A,0),0),1)),IF(C45="Endurance",INDEX(Master!$P$1:$P$1&amp;" Standard Achieved",MATCH(E45,INDEX(Master!$P:$P,MATCH(D45,Master!A:A,0),0),-1)),IF(C45="Jumps",INDEX(Master!$P$1:$P$1&amp;" Standard Achieved",MATCH(E45,INDEX(Master!$P:$P,MATCH(D45,Master!A:A,0),0),1))))))),"No Pof10 Top 100 Target or Outside Target")</f>
        <v>0</v>
      </c>
      <c r="I45" s="228" t="b" cm="1">
        <f t="array" ref="I45">IFERROR(IF(C45="Sprints &amp; Hurdles",INDEX(Master!$Q$1:$Q$1&amp;" Standard Achieved",MATCH(E45,INDEX(Master!$Q:$Q,MATCH(D45,Master!A:A,I173),0),-1)),IF(C45="Combined Events",INDEX(Master!$Q$1:$Q$1&amp;" Standard Achieved",MATCH(E45,INDEX(Master!$Q:$Q,MATCH(D45,Master!A:A,0),0),1)),IF(C45="Throws",INDEX(Master!$Q$1:$Q$1&amp;" Standard Achieved",MATCH(E45,INDEX(Master!$Q:$Q,MATCH(D45,Master!A:A,0),0),1)),IF(C45="Endurance",INDEX(Master!$Q$1:$Q$1&amp;" Standard Achieved",MATCH(E45,INDEX(Master!$Q:$Q,MATCH(D45,Master!A:A,0),0),-1)),IF(C45="Jumps",INDEX(Master!$Q$1:$Q$1&amp;" Standard Achieved",MATCH(E45,INDEX(Master!$Q:$Q,MATCH(D45,Master!A:A,0),0),1))))))),"No Pof10 Top 10 Target or Outside Target")</f>
        <v>0</v>
      </c>
    </row>
    <row r="46" spans="1:9">
      <c r="A46" s="229"/>
      <c r="B46" s="414"/>
      <c r="C46" s="417"/>
      <c r="D46" s="417"/>
      <c r="E46" s="420"/>
      <c r="F46" s="419" t="b">
        <f>IFERROR(IF(C46="Sprints &amp; Hurdles",INDEX(Master!$F$1:$N$1,MATCH(E46,INDEX(Master!F:N,MATCH(D46,Master!A:A,0),0),-1)),IF(C46="Combined Events",INDEX(Master!$F$1:$N$1,MATCH(E46,INDEX(Master!F:N,MATCH(D46,Master!A:A,0),0),1)),IF(C46="Throws",INDEX(Master!$F$1:$N$1,MATCH(E46,INDEX(Master!F:N,MATCH(D46,Master!A:A,0),0),1)),IF(C46="Endurance",INDEX(Master!$F$1:$N$1,MATCH(E46,INDEX(Master!F:N,MATCH(D46,Master!A:A,0),0),-1)),IF(C46="Jumps",INDEX(Master!$F$1:$N$1,MATCH(E46,INDEX(Master!F:N,MATCH(D46,Master!A:A,0),0),1))))))),"No Level Achieved")</f>
        <v>0</v>
      </c>
      <c r="G46" s="228" t="b" cm="1">
        <f t="array" ref="G46">IFERROR(IF(C46="Sprints &amp; Hurdles",INDEX(Master!$O$1:$O$1&amp;" Standard Achieved",MATCH(E46,INDEX(Master!$O:$O,MATCH(D46,Master!A:A,0),0),-1)),IF(C46="Combined Events",INDEX(Master!$O$1:$O$1&amp;" Standard Achieved",MATCH(E46,INDEX(Master!$O:$O,MATCH(D46,Master!A:A,0),0),1)),IF(C46="Throws",INDEX(Master!$O$1:$O$1&amp;" Standard Achieved",MATCH(E46,INDEX(Master!$O:$O,MATCH(D46,Master!A:A,0),0),1)),IF(C46="Endurance",INDEX(Master!$O$1:$O$1&amp;" Standard Achieved",MATCH(E46,INDEX(Master!$O:$O,MATCH(D46,Master!A:A,0),0),-1)),IF(C46="Jumps",INDEX(Master!$O$1:$O$1&amp;" Standard Achieved",MATCH(E46,INDEX(Master!$O:$O,MATCH(D46,Master!A:A,0),0),1))))))),"No EA Champs Entry Standard or Standard Not Met")</f>
        <v>0</v>
      </c>
      <c r="H46" s="228" t="b" cm="1">
        <f t="array" ref="H46">IFERROR(IF(C46="Sprints &amp; Hurdles",INDEX(Master!$P$1:$P$1&amp;" Standard Achieved",MATCH(E46,INDEX(Master!$P:$P,MATCH(D46,Master!A:A,I174),0),-1)),IF(C46="Combined Events",INDEX(Master!$P$1:$P$1&amp;" Standard Achieved",MATCH(E46,INDEX(Master!$P:$P,MATCH(D46,Master!A:A,0),0),1)),IF(C46="Throws",INDEX(Master!$P$1:$P$1&amp;" Standard Achieved",MATCH(E46,INDEX(Master!$P:$P,MATCH(D46,Master!A:A,0),0),1)),IF(C46="Endurance",INDEX(Master!$P$1:$P$1&amp;" Standard Achieved",MATCH(E46,INDEX(Master!$P:$P,MATCH(D46,Master!A:A,0),0),-1)),IF(C46="Jumps",INDEX(Master!$P$1:$P$1&amp;" Standard Achieved",MATCH(E46,INDEX(Master!$P:$P,MATCH(D46,Master!A:A,0),0),1))))))),"No Pof10 Top 100 Target or Outside Target")</f>
        <v>0</v>
      </c>
      <c r="I46" s="228" t="b" cm="1">
        <f t="array" ref="I46">IFERROR(IF(C46="Sprints &amp; Hurdles",INDEX(Master!$Q$1:$Q$1&amp;" Standard Achieved",MATCH(E46,INDEX(Master!$Q:$Q,MATCH(D46,Master!A:A,I174),0),-1)),IF(C46="Combined Events",INDEX(Master!$Q$1:$Q$1&amp;" Standard Achieved",MATCH(E46,INDEX(Master!$Q:$Q,MATCH(D46,Master!A:A,0),0),1)),IF(C46="Throws",INDEX(Master!$Q$1:$Q$1&amp;" Standard Achieved",MATCH(E46,INDEX(Master!$Q:$Q,MATCH(D46,Master!A:A,0),0),1)),IF(C46="Endurance",INDEX(Master!$Q$1:$Q$1&amp;" Standard Achieved",MATCH(E46,INDEX(Master!$Q:$Q,MATCH(D46,Master!A:A,0),0),-1)),IF(C46="Jumps",INDEX(Master!$Q$1:$Q$1&amp;" Standard Achieved",MATCH(E46,INDEX(Master!$Q:$Q,MATCH(D46,Master!A:A,0),0),1))))))),"No Pof10 Top 10 Target or Outside Target")</f>
        <v>0</v>
      </c>
    </row>
    <row r="47" spans="1:9">
      <c r="A47" s="229"/>
      <c r="B47" s="414"/>
      <c r="C47" s="417"/>
      <c r="D47" s="417"/>
      <c r="E47" s="420"/>
      <c r="F47" s="419" t="b">
        <f>IFERROR(IF(C47="Sprints &amp; Hurdles",INDEX(Master!$F$1:$N$1,MATCH(E47,INDEX(Master!F:N,MATCH(D47,Master!A:A,0),0),-1)),IF(C47="Combined Events",INDEX(Master!$F$1:$N$1,MATCH(E47,INDEX(Master!F:N,MATCH(D47,Master!A:A,0),0),1)),IF(C47="Throws",INDEX(Master!$F$1:$N$1,MATCH(E47,INDEX(Master!F:N,MATCH(D47,Master!A:A,0),0),1)),IF(C47="Endurance",INDEX(Master!$F$1:$N$1,MATCH(E47,INDEX(Master!F:N,MATCH(D47,Master!A:A,0),0),-1)),IF(C47="Jumps",INDEX(Master!$F$1:$N$1,MATCH(E47,INDEX(Master!F:N,MATCH(D47,Master!A:A,0),0),1))))))),"No Level Achieved")</f>
        <v>0</v>
      </c>
      <c r="G47" s="228" t="b" cm="1">
        <f t="array" ref="G47">IFERROR(IF(C47="Sprints &amp; Hurdles",INDEX(Master!$O$1:$O$1&amp;" Standard Achieved",MATCH(E47,INDEX(Master!$O:$O,MATCH(D47,Master!A:A,0),0),-1)),IF(C47="Combined Events",INDEX(Master!$O$1:$O$1&amp;" Standard Achieved",MATCH(E47,INDEX(Master!$O:$O,MATCH(D47,Master!A:A,0),0),1)),IF(C47="Throws",INDEX(Master!$O$1:$O$1&amp;" Standard Achieved",MATCH(E47,INDEX(Master!$O:$O,MATCH(D47,Master!A:A,0),0),1)),IF(C47="Endurance",INDEX(Master!$O$1:$O$1&amp;" Standard Achieved",MATCH(E47,INDEX(Master!$O:$O,MATCH(D47,Master!A:A,0),0),-1)),IF(C47="Jumps",INDEX(Master!$O$1:$O$1&amp;" Standard Achieved",MATCH(E47,INDEX(Master!$O:$O,MATCH(D47,Master!A:A,0),0),1))))))),"No EA Champs Entry Standard or Standard Not Met")</f>
        <v>0</v>
      </c>
      <c r="H47" s="228" t="b" cm="1">
        <f t="array" ref="H47">IFERROR(IF(C47="Sprints &amp; Hurdles",INDEX(Master!$P$1:$P$1&amp;" Standard Achieved",MATCH(E47,INDEX(Master!$P:$P,MATCH(D47,Master!A:A,I175),0),-1)),IF(C47="Combined Events",INDEX(Master!$P$1:$P$1&amp;" Standard Achieved",MATCH(E47,INDEX(Master!$P:$P,MATCH(D47,Master!A:A,0),0),1)),IF(C47="Throws",INDEX(Master!$P$1:$P$1&amp;" Standard Achieved",MATCH(E47,INDEX(Master!$P:$P,MATCH(D47,Master!A:A,0),0),1)),IF(C47="Endurance",INDEX(Master!$P$1:$P$1&amp;" Standard Achieved",MATCH(E47,INDEX(Master!$P:$P,MATCH(D47,Master!A:A,0),0),-1)),IF(C47="Jumps",INDEX(Master!$P$1:$P$1&amp;" Standard Achieved",MATCH(E47,INDEX(Master!$P:$P,MATCH(D47,Master!A:A,0),0),1))))))),"No Pof10 Top 100 Target or Outside Target")</f>
        <v>0</v>
      </c>
      <c r="I47" s="228" t="b" cm="1">
        <f t="array" ref="I47">IFERROR(IF(C47="Sprints &amp; Hurdles",INDEX(Master!$Q$1:$Q$1&amp;" Standard Achieved",MATCH(E47,INDEX(Master!$Q:$Q,MATCH(D47,Master!A:A,I175),0),-1)),IF(C47="Combined Events",INDEX(Master!$Q$1:$Q$1&amp;" Standard Achieved",MATCH(E47,INDEX(Master!$Q:$Q,MATCH(D47,Master!A:A,0),0),1)),IF(C47="Throws",INDEX(Master!$Q$1:$Q$1&amp;" Standard Achieved",MATCH(E47,INDEX(Master!$Q:$Q,MATCH(D47,Master!A:A,0),0),1)),IF(C47="Endurance",INDEX(Master!$Q$1:$Q$1&amp;" Standard Achieved",MATCH(E47,INDEX(Master!$Q:$Q,MATCH(D47,Master!A:A,0),0),-1)),IF(C47="Jumps",INDEX(Master!$Q$1:$Q$1&amp;" Standard Achieved",MATCH(E47,INDEX(Master!$Q:$Q,MATCH(D47,Master!A:A,0),0),1))))))),"No Pof10 Top 10 Target or Outside Target")</f>
        <v>0</v>
      </c>
    </row>
    <row r="48" spans="1:9">
      <c r="A48" s="229"/>
      <c r="B48" s="414"/>
      <c r="C48" s="417"/>
      <c r="D48" s="417"/>
      <c r="E48" s="420"/>
      <c r="F48" s="419" t="b">
        <f>IFERROR(IF(C48="Sprints &amp; Hurdles",INDEX(Master!$F$1:$N$1,MATCH(E48,INDEX(Master!F:N,MATCH(D48,Master!A:A,0),0),-1)),IF(C48="Combined Events",INDEX(Master!$F$1:$N$1,MATCH(E48,INDEX(Master!F:N,MATCH(D48,Master!A:A,0),0),1)),IF(C48="Throws",INDEX(Master!$F$1:$N$1,MATCH(E48,INDEX(Master!F:N,MATCH(D48,Master!A:A,0),0),1)),IF(C48="Endurance",INDEX(Master!$F$1:$N$1,MATCH(E48,INDEX(Master!F:N,MATCH(D48,Master!A:A,0),0),-1)),IF(C48="Jumps",INDEX(Master!$F$1:$N$1,MATCH(E48,INDEX(Master!F:N,MATCH(D48,Master!A:A,0),0),1))))))),"No Level Achieved")</f>
        <v>0</v>
      </c>
      <c r="G48" s="228" t="b" cm="1">
        <f t="array" ref="G48">IFERROR(IF(C48="Sprints &amp; Hurdles",INDEX(Master!$O$1:$O$1&amp;" Standard Achieved",MATCH(E48,INDEX(Master!$O:$O,MATCH(D48,Master!A:A,0),0),-1)),IF(C48="Combined Events",INDEX(Master!$O$1:$O$1&amp;" Standard Achieved",MATCH(E48,INDEX(Master!$O:$O,MATCH(D48,Master!A:A,0),0),1)),IF(C48="Throws",INDEX(Master!$O$1:$O$1&amp;" Standard Achieved",MATCH(E48,INDEX(Master!$O:$O,MATCH(D48,Master!A:A,0),0),1)),IF(C48="Endurance",INDEX(Master!$O$1:$O$1&amp;" Standard Achieved",MATCH(E48,INDEX(Master!$O:$O,MATCH(D48,Master!A:A,0),0),-1)),IF(C48="Jumps",INDEX(Master!$O$1:$O$1&amp;" Standard Achieved",MATCH(E48,INDEX(Master!$O:$O,MATCH(D48,Master!A:A,0),0),1))))))),"No EA Champs Entry Standard or Standard Not Met")</f>
        <v>0</v>
      </c>
      <c r="H48" s="228" t="b" cm="1">
        <f t="array" ref="H48">IFERROR(IF(C48="Sprints &amp; Hurdles",INDEX(Master!$P$1:$P$1&amp;" Standard Achieved",MATCH(E48,INDEX(Master!$P:$P,MATCH(D48,Master!A:A,I176),0),-1)),IF(C48="Combined Events",INDEX(Master!$P$1:$P$1&amp;" Standard Achieved",MATCH(E48,INDEX(Master!$P:$P,MATCH(D48,Master!A:A,0),0),1)),IF(C48="Throws",INDEX(Master!$P$1:$P$1&amp;" Standard Achieved",MATCH(E48,INDEX(Master!$P:$P,MATCH(D48,Master!A:A,0),0),1)),IF(C48="Endurance",INDEX(Master!$P$1:$P$1&amp;" Standard Achieved",MATCH(E48,INDEX(Master!$P:$P,MATCH(D48,Master!A:A,0),0),-1)),IF(C48="Jumps",INDEX(Master!$P$1:$P$1&amp;" Standard Achieved",MATCH(E48,INDEX(Master!$P:$P,MATCH(D48,Master!A:A,0),0),1))))))),"No Pof10 Top 100 Target or Outside Target")</f>
        <v>0</v>
      </c>
      <c r="I48" s="228" t="b" cm="1">
        <f t="array" ref="I48">IFERROR(IF(C48="Sprints &amp; Hurdles",INDEX(Master!$Q$1:$Q$1&amp;" Standard Achieved",MATCH(E48,INDEX(Master!$Q:$Q,MATCH(D48,Master!A:A,I176),0),-1)),IF(C48="Combined Events",INDEX(Master!$Q$1:$Q$1&amp;" Standard Achieved",MATCH(E48,INDEX(Master!$Q:$Q,MATCH(D48,Master!A:A,0),0),1)),IF(C48="Throws",INDEX(Master!$Q$1:$Q$1&amp;" Standard Achieved",MATCH(E48,INDEX(Master!$Q:$Q,MATCH(D48,Master!A:A,0),0),1)),IF(C48="Endurance",INDEX(Master!$Q$1:$Q$1&amp;" Standard Achieved",MATCH(E48,INDEX(Master!$Q:$Q,MATCH(D48,Master!A:A,0),0),-1)),IF(C48="Jumps",INDEX(Master!$Q$1:$Q$1&amp;" Standard Achieved",MATCH(E48,INDEX(Master!$Q:$Q,MATCH(D48,Master!A:A,0),0),1))))))),"No Pof10 Top 10 Target or Outside Target")</f>
        <v>0</v>
      </c>
    </row>
    <row r="49" spans="1:9">
      <c r="A49" s="229"/>
      <c r="B49" s="414"/>
      <c r="C49" s="417"/>
      <c r="D49" s="417"/>
      <c r="E49" s="420"/>
      <c r="F49" s="419" t="b">
        <f>IFERROR(IF(C49="Sprints &amp; Hurdles",INDEX(Master!$F$1:$N$1,MATCH(E49,INDEX(Master!F:N,MATCH(D49,Master!A:A,0),0),-1)),IF(C49="Combined Events",INDEX(Master!$F$1:$N$1,MATCH(E49,INDEX(Master!F:N,MATCH(D49,Master!A:A,0),0),1)),IF(C49="Throws",INDEX(Master!$F$1:$N$1,MATCH(E49,INDEX(Master!F:N,MATCH(D49,Master!A:A,0),0),1)),IF(C49="Endurance",INDEX(Master!$F$1:$N$1,MATCH(E49,INDEX(Master!F:N,MATCH(D49,Master!A:A,0),0),-1)),IF(C49="Jumps",INDEX(Master!$F$1:$N$1,MATCH(E49,INDEX(Master!F:N,MATCH(D49,Master!A:A,0),0),1))))))),"No Level Achieved")</f>
        <v>0</v>
      </c>
      <c r="G49" s="228" t="b" cm="1">
        <f t="array" ref="G49">IFERROR(IF(C49="Sprints &amp; Hurdles",INDEX(Master!$O$1:$O$1&amp;" Standard Achieved",MATCH(E49,INDEX(Master!$O:$O,MATCH(D49,Master!A:A,0),0),-1)),IF(C49="Combined Events",INDEX(Master!$O$1:$O$1&amp;" Standard Achieved",MATCH(E49,INDEX(Master!$O:$O,MATCH(D49,Master!A:A,0),0),1)),IF(C49="Throws",INDEX(Master!$O$1:$O$1&amp;" Standard Achieved",MATCH(E49,INDEX(Master!$O:$O,MATCH(D49,Master!A:A,0),0),1)),IF(C49="Endurance",INDEX(Master!$O$1:$O$1&amp;" Standard Achieved",MATCH(E49,INDEX(Master!$O:$O,MATCH(D49,Master!A:A,0),0),-1)),IF(C49="Jumps",INDEX(Master!$O$1:$O$1&amp;" Standard Achieved",MATCH(E49,INDEX(Master!$O:$O,MATCH(D49,Master!A:A,0),0),1))))))),"No EA Champs Entry Standard or Standard Not Met")</f>
        <v>0</v>
      </c>
      <c r="H49" s="228" t="b" cm="1">
        <f t="array" ref="H49">IFERROR(IF(C49="Sprints &amp; Hurdles",INDEX(Master!$P$1:$P$1&amp;" Standard Achieved",MATCH(E49,INDEX(Master!$P:$P,MATCH(D49,Master!A:A,I177),0),-1)),IF(C49="Combined Events",INDEX(Master!$P$1:$P$1&amp;" Standard Achieved",MATCH(E49,INDEX(Master!$P:$P,MATCH(D49,Master!A:A,0),0),1)),IF(C49="Throws",INDEX(Master!$P$1:$P$1&amp;" Standard Achieved",MATCH(E49,INDEX(Master!$P:$P,MATCH(D49,Master!A:A,0),0),1)),IF(C49="Endurance",INDEX(Master!$P$1:$P$1&amp;" Standard Achieved",MATCH(E49,INDEX(Master!$P:$P,MATCH(D49,Master!A:A,0),0),-1)),IF(C49="Jumps",INDEX(Master!$P$1:$P$1&amp;" Standard Achieved",MATCH(E49,INDEX(Master!$P:$P,MATCH(D49,Master!A:A,0),0),1))))))),"No Pof10 Top 100 Target or Outside Target")</f>
        <v>0</v>
      </c>
      <c r="I49" s="228" t="b" cm="1">
        <f t="array" ref="I49">IFERROR(IF(C49="Sprints &amp; Hurdles",INDEX(Master!$Q$1:$Q$1&amp;" Standard Achieved",MATCH(E49,INDEX(Master!$Q:$Q,MATCH(D49,Master!A:A,I177),0),-1)),IF(C49="Combined Events",INDEX(Master!$Q$1:$Q$1&amp;" Standard Achieved",MATCH(E49,INDEX(Master!$Q:$Q,MATCH(D49,Master!A:A,0),0),1)),IF(C49="Throws",INDEX(Master!$Q$1:$Q$1&amp;" Standard Achieved",MATCH(E49,INDEX(Master!$Q:$Q,MATCH(D49,Master!A:A,0),0),1)),IF(C49="Endurance",INDEX(Master!$Q$1:$Q$1&amp;" Standard Achieved",MATCH(E49,INDEX(Master!$Q:$Q,MATCH(D49,Master!A:A,0),0),-1)),IF(C49="Jumps",INDEX(Master!$Q$1:$Q$1&amp;" Standard Achieved",MATCH(E49,INDEX(Master!$Q:$Q,MATCH(D49,Master!A:A,0),0),1))))))),"No Pof10 Top 10 Target or Outside Target")</f>
        <v>0</v>
      </c>
    </row>
    <row r="50" spans="1:9">
      <c r="A50" s="229"/>
      <c r="B50" s="414"/>
      <c r="C50" s="417"/>
      <c r="D50" s="417"/>
      <c r="E50" s="420"/>
      <c r="F50" s="419" t="b">
        <f>IFERROR(IF(C50="Sprints &amp; Hurdles",INDEX(Master!$F$1:$N$1,MATCH(E50,INDEX(Master!F:N,MATCH(D50,Master!A:A,0),0),-1)),IF(C50="Combined Events",INDEX(Master!$F$1:$N$1,MATCH(E50,INDEX(Master!F:N,MATCH(D50,Master!A:A,0),0),1)),IF(C50="Throws",INDEX(Master!$F$1:$N$1,MATCH(E50,INDEX(Master!F:N,MATCH(D50,Master!A:A,0),0),1)),IF(C50="Endurance",INDEX(Master!$F$1:$N$1,MATCH(E50,INDEX(Master!F:N,MATCH(D50,Master!A:A,0),0),-1)),IF(C50="Jumps",INDEX(Master!$F$1:$N$1,MATCH(E50,INDEX(Master!F:N,MATCH(D50,Master!A:A,0),0),1))))))),"No Level Achieved")</f>
        <v>0</v>
      </c>
      <c r="G50" s="228" t="b" cm="1">
        <f t="array" ref="G50">IFERROR(IF(C50="Sprints &amp; Hurdles",INDEX(Master!$O$1:$O$1&amp;" Standard Achieved",MATCH(E50,INDEX(Master!$O:$O,MATCH(D50,Master!A:A,0),0),-1)),IF(C50="Combined Events",INDEX(Master!$O$1:$O$1&amp;" Standard Achieved",MATCH(E50,INDEX(Master!$O:$O,MATCH(D50,Master!A:A,0),0),1)),IF(C50="Throws",INDEX(Master!$O$1:$O$1&amp;" Standard Achieved",MATCH(E50,INDEX(Master!$O:$O,MATCH(D50,Master!A:A,0),0),1)),IF(C50="Endurance",INDEX(Master!$O$1:$O$1&amp;" Standard Achieved",MATCH(E50,INDEX(Master!$O:$O,MATCH(D50,Master!A:A,0),0),-1)),IF(C50="Jumps",INDEX(Master!$O$1:$O$1&amp;" Standard Achieved",MATCH(E50,INDEX(Master!$O:$O,MATCH(D50,Master!A:A,0),0),1))))))),"No EA Champs Entry Standard or Standard Not Met")</f>
        <v>0</v>
      </c>
      <c r="H50" s="228" t="b" cm="1">
        <f t="array" ref="H50">IFERROR(IF(C50="Sprints &amp; Hurdles",INDEX(Master!$P$1:$P$1&amp;" Standard Achieved",MATCH(E50,INDEX(Master!$P:$P,MATCH(D50,Master!A:A,I178),0),-1)),IF(C50="Combined Events",INDEX(Master!$P$1:$P$1&amp;" Standard Achieved",MATCH(E50,INDEX(Master!$P:$P,MATCH(D50,Master!A:A,0),0),1)),IF(C50="Throws",INDEX(Master!$P$1:$P$1&amp;" Standard Achieved",MATCH(E50,INDEX(Master!$P:$P,MATCH(D50,Master!A:A,0),0),1)),IF(C50="Endurance",INDEX(Master!$P$1:$P$1&amp;" Standard Achieved",MATCH(E50,INDEX(Master!$P:$P,MATCH(D50,Master!A:A,0),0),-1)),IF(C50="Jumps",INDEX(Master!$P$1:$P$1&amp;" Standard Achieved",MATCH(E50,INDEX(Master!$P:$P,MATCH(D50,Master!A:A,0),0),1))))))),"No Pof10 Top 100 Target or Outside Target")</f>
        <v>0</v>
      </c>
      <c r="I50" s="228" t="b" cm="1">
        <f t="array" ref="I50">IFERROR(IF(C50="Sprints &amp; Hurdles",INDEX(Master!$Q$1:$Q$1&amp;" Standard Achieved",MATCH(E50,INDEX(Master!$Q:$Q,MATCH(D50,Master!A:A,I178),0),-1)),IF(C50="Combined Events",INDEX(Master!$Q$1:$Q$1&amp;" Standard Achieved",MATCH(E50,INDEX(Master!$Q:$Q,MATCH(D50,Master!A:A,0),0),1)),IF(C50="Throws",INDEX(Master!$Q$1:$Q$1&amp;" Standard Achieved",MATCH(E50,INDEX(Master!$Q:$Q,MATCH(D50,Master!A:A,0),0),1)),IF(C50="Endurance",INDEX(Master!$Q$1:$Q$1&amp;" Standard Achieved",MATCH(E50,INDEX(Master!$Q:$Q,MATCH(D50,Master!A:A,0),0),-1)),IF(C50="Jumps",INDEX(Master!$Q$1:$Q$1&amp;" Standard Achieved",MATCH(E50,INDEX(Master!$Q:$Q,MATCH(D50,Master!A:A,0),0),1))))))),"No Pof10 Top 10 Target or Outside Target")</f>
        <v>0</v>
      </c>
    </row>
    <row r="51" spans="1:9">
      <c r="A51" s="229"/>
      <c r="B51" s="414"/>
      <c r="C51" s="417"/>
      <c r="D51" s="417"/>
      <c r="E51" s="420"/>
      <c r="F51" s="419" t="b">
        <f>IFERROR(IF(C51="Sprints &amp; Hurdles",INDEX(Master!$F$1:$N$1,MATCH(E51,INDEX(Master!F:N,MATCH(D51,Master!A:A,0),0),-1)),IF(C51="Combined Events",INDEX(Master!$F$1:$N$1,MATCH(E51,INDEX(Master!F:N,MATCH(D51,Master!A:A,0),0),1)),IF(C51="Throws",INDEX(Master!$F$1:$N$1,MATCH(E51,INDEX(Master!F:N,MATCH(D51,Master!A:A,0),0),1)),IF(C51="Endurance",INDEX(Master!$F$1:$N$1,MATCH(E51,INDEX(Master!F:N,MATCH(D51,Master!A:A,0),0),-1)),IF(C51="Jumps",INDEX(Master!$F$1:$N$1,MATCH(E51,INDEX(Master!F:N,MATCH(D51,Master!A:A,0),0),1))))))),"No Level Achieved")</f>
        <v>0</v>
      </c>
      <c r="G51" s="228" t="b" cm="1">
        <f t="array" ref="G51">IFERROR(IF(C51="Sprints &amp; Hurdles",INDEX(Master!$O$1:$O$1&amp;" Standard Achieved",MATCH(E51,INDEX(Master!$O:$O,MATCH(D51,Master!A:A,0),0),-1)),IF(C51="Combined Events",INDEX(Master!$O$1:$O$1&amp;" Standard Achieved",MATCH(E51,INDEX(Master!$O:$O,MATCH(D51,Master!A:A,0),0),1)),IF(C51="Throws",INDEX(Master!$O$1:$O$1&amp;" Standard Achieved",MATCH(E51,INDEX(Master!$O:$O,MATCH(D51,Master!A:A,0),0),1)),IF(C51="Endurance",INDEX(Master!$O$1:$O$1&amp;" Standard Achieved",MATCH(E51,INDEX(Master!$O:$O,MATCH(D51,Master!A:A,0),0),-1)),IF(C51="Jumps",INDEX(Master!$O$1:$O$1&amp;" Standard Achieved",MATCH(E51,INDEX(Master!$O:$O,MATCH(D51,Master!A:A,0),0),1))))))),"No EA Champs Entry Standard or Standard Not Met")</f>
        <v>0</v>
      </c>
      <c r="H51" s="228" t="b" cm="1">
        <f t="array" ref="H51">IFERROR(IF(C51="Sprints &amp; Hurdles",INDEX(Master!$P$1:$P$1&amp;" Standard Achieved",MATCH(E51,INDEX(Master!$P:$P,MATCH(D51,Master!A:A,I179),0),-1)),IF(C51="Combined Events",INDEX(Master!$P$1:$P$1&amp;" Standard Achieved",MATCH(E51,INDEX(Master!$P:$P,MATCH(D51,Master!A:A,0),0),1)),IF(C51="Throws",INDEX(Master!$P$1:$P$1&amp;" Standard Achieved",MATCH(E51,INDEX(Master!$P:$P,MATCH(D51,Master!A:A,0),0),1)),IF(C51="Endurance",INDEX(Master!$P$1:$P$1&amp;" Standard Achieved",MATCH(E51,INDEX(Master!$P:$P,MATCH(D51,Master!A:A,0),0),-1)),IF(C51="Jumps",INDEX(Master!$P$1:$P$1&amp;" Standard Achieved",MATCH(E51,INDEX(Master!$P:$P,MATCH(D51,Master!A:A,0),0),1))))))),"No Pof10 Top 100 Target or Outside Target")</f>
        <v>0</v>
      </c>
      <c r="I51" s="228" t="b" cm="1">
        <f t="array" ref="I51">IFERROR(IF(C51="Sprints &amp; Hurdles",INDEX(Master!$Q$1:$Q$1&amp;" Standard Achieved",MATCH(E51,INDEX(Master!$Q:$Q,MATCH(D51,Master!A:A,I179),0),-1)),IF(C51="Combined Events",INDEX(Master!$Q$1:$Q$1&amp;" Standard Achieved",MATCH(E51,INDEX(Master!$Q:$Q,MATCH(D51,Master!A:A,0),0),1)),IF(C51="Throws",INDEX(Master!$Q$1:$Q$1&amp;" Standard Achieved",MATCH(E51,INDEX(Master!$Q:$Q,MATCH(D51,Master!A:A,0),0),1)),IF(C51="Endurance",INDEX(Master!$Q$1:$Q$1&amp;" Standard Achieved",MATCH(E51,INDEX(Master!$Q:$Q,MATCH(D51,Master!A:A,0),0),-1)),IF(C51="Jumps",INDEX(Master!$Q$1:$Q$1&amp;" Standard Achieved",MATCH(E51,INDEX(Master!$Q:$Q,MATCH(D51,Master!A:A,0),0),1))))))),"No Pof10 Top 10 Target or Outside Target")</f>
        <v>0</v>
      </c>
    </row>
    <row r="52" spans="1:9">
      <c r="A52" s="229"/>
      <c r="B52" s="414"/>
      <c r="C52" s="417"/>
      <c r="D52" s="417"/>
      <c r="E52" s="420"/>
      <c r="F52" s="419" t="b">
        <f>IFERROR(IF(C52="Sprints &amp; Hurdles",INDEX(Master!$F$1:$N$1,MATCH(E52,INDEX(Master!F:N,MATCH(D52,Master!A:A,0),0),-1)),IF(C52="Combined Events",INDEX(Master!$F$1:$N$1,MATCH(E52,INDEX(Master!F:N,MATCH(D52,Master!A:A,0),0),1)),IF(C52="Throws",INDEX(Master!$F$1:$N$1,MATCH(E52,INDEX(Master!F:N,MATCH(D52,Master!A:A,0),0),1)),IF(C52="Endurance",INDEX(Master!$F$1:$N$1,MATCH(E52,INDEX(Master!F:N,MATCH(D52,Master!A:A,0),0),-1)),IF(C52="Jumps",INDEX(Master!$F$1:$N$1,MATCH(E52,INDEX(Master!F:N,MATCH(D52,Master!A:A,0),0),1))))))),"No Level Achieved")</f>
        <v>0</v>
      </c>
      <c r="G52" s="228" t="b" cm="1">
        <f t="array" ref="G52">IFERROR(IF(C52="Sprints &amp; Hurdles",INDEX(Master!$O$1:$O$1&amp;" Standard Achieved",MATCH(E52,INDEX(Master!$O:$O,MATCH(D52,Master!A:A,0),0),-1)),IF(C52="Combined Events",INDEX(Master!$O$1:$O$1&amp;" Standard Achieved",MATCH(E52,INDEX(Master!$O:$O,MATCH(D52,Master!A:A,0),0),1)),IF(C52="Throws",INDEX(Master!$O$1:$O$1&amp;" Standard Achieved",MATCH(E52,INDEX(Master!$O:$O,MATCH(D52,Master!A:A,0),0),1)),IF(C52="Endurance",INDEX(Master!$O$1:$O$1&amp;" Standard Achieved",MATCH(E52,INDEX(Master!$O:$O,MATCH(D52,Master!A:A,0),0),-1)),IF(C52="Jumps",INDEX(Master!$O$1:$O$1&amp;" Standard Achieved",MATCH(E52,INDEX(Master!$O:$O,MATCH(D52,Master!A:A,0),0),1))))))),"No EA Champs Entry Standard or Standard Not Met")</f>
        <v>0</v>
      </c>
      <c r="H52" s="228" t="b" cm="1">
        <f t="array" ref="H52">IFERROR(IF(C52="Sprints &amp; Hurdles",INDEX(Master!$P$1:$P$1&amp;" Standard Achieved",MATCH(E52,INDEX(Master!$P:$P,MATCH(D52,Master!A:A,I180),0),-1)),IF(C52="Combined Events",INDEX(Master!$P$1:$P$1&amp;" Standard Achieved",MATCH(E52,INDEX(Master!$P:$P,MATCH(D52,Master!A:A,0),0),1)),IF(C52="Throws",INDEX(Master!$P$1:$P$1&amp;" Standard Achieved",MATCH(E52,INDEX(Master!$P:$P,MATCH(D52,Master!A:A,0),0),1)),IF(C52="Endurance",INDEX(Master!$P$1:$P$1&amp;" Standard Achieved",MATCH(E52,INDEX(Master!$P:$P,MATCH(D52,Master!A:A,0),0),-1)),IF(C52="Jumps",INDEX(Master!$P$1:$P$1&amp;" Standard Achieved",MATCH(E52,INDEX(Master!$P:$P,MATCH(D52,Master!A:A,0),0),1))))))),"No Pof10 Top 100 Target or Outside Target")</f>
        <v>0</v>
      </c>
      <c r="I52" s="228" t="b" cm="1">
        <f t="array" ref="I52">IFERROR(IF(C52="Sprints &amp; Hurdles",INDEX(Master!$Q$1:$Q$1&amp;" Standard Achieved",MATCH(E52,INDEX(Master!$Q:$Q,MATCH(D52,Master!A:A,I180),0),-1)),IF(C52="Combined Events",INDEX(Master!$Q$1:$Q$1&amp;" Standard Achieved",MATCH(E52,INDEX(Master!$Q:$Q,MATCH(D52,Master!A:A,0),0),1)),IF(C52="Throws",INDEX(Master!$Q$1:$Q$1&amp;" Standard Achieved",MATCH(E52,INDEX(Master!$Q:$Q,MATCH(D52,Master!A:A,0),0),1)),IF(C52="Endurance",INDEX(Master!$Q$1:$Q$1&amp;" Standard Achieved",MATCH(E52,INDEX(Master!$Q:$Q,MATCH(D52,Master!A:A,0),0),-1)),IF(C52="Jumps",INDEX(Master!$Q$1:$Q$1&amp;" Standard Achieved",MATCH(E52,INDEX(Master!$Q:$Q,MATCH(D52,Master!A:A,0),0),1))))))),"No Pof10 Top 10 Target or Outside Target")</f>
        <v>0</v>
      </c>
    </row>
    <row r="53" spans="1:9">
      <c r="A53" s="229"/>
      <c r="B53" s="414"/>
      <c r="C53" s="417"/>
      <c r="D53" s="417"/>
      <c r="E53" s="420"/>
      <c r="F53" s="419" t="b">
        <f>IFERROR(IF(C53="Sprints &amp; Hurdles",INDEX(Master!$F$1:$N$1,MATCH(E53,INDEX(Master!F:N,MATCH(D53,Master!A:A,0),0),-1)),IF(C53="Combined Events",INDEX(Master!$F$1:$N$1,MATCH(E53,INDEX(Master!F:N,MATCH(D53,Master!A:A,0),0),1)),IF(C53="Throws",INDEX(Master!$F$1:$N$1,MATCH(E53,INDEX(Master!F:N,MATCH(D53,Master!A:A,0),0),1)),IF(C53="Endurance",INDEX(Master!$F$1:$N$1,MATCH(E53,INDEX(Master!F:N,MATCH(D53,Master!A:A,0),0),-1)),IF(C53="Jumps",INDEX(Master!$F$1:$N$1,MATCH(E53,INDEX(Master!F:N,MATCH(D53,Master!A:A,0),0),1))))))),"No Level Achieved")</f>
        <v>0</v>
      </c>
      <c r="G53" s="228" t="b" cm="1">
        <f t="array" ref="G53">IFERROR(IF(C53="Sprints &amp; Hurdles",INDEX(Master!$O$1:$O$1&amp;" Standard Achieved",MATCH(E53,INDEX(Master!$O:$O,MATCH(D53,Master!A:A,0),0),-1)),IF(C53="Combined Events",INDEX(Master!$O$1:$O$1&amp;" Standard Achieved",MATCH(E53,INDEX(Master!$O:$O,MATCH(D53,Master!A:A,0),0),1)),IF(C53="Throws",INDEX(Master!$O$1:$O$1&amp;" Standard Achieved",MATCH(E53,INDEX(Master!$O:$O,MATCH(D53,Master!A:A,0),0),1)),IF(C53="Endurance",INDEX(Master!$O$1:$O$1&amp;" Standard Achieved",MATCH(E53,INDEX(Master!$O:$O,MATCH(D53,Master!A:A,0),0),-1)),IF(C53="Jumps",INDEX(Master!$O$1:$O$1&amp;" Standard Achieved",MATCH(E53,INDEX(Master!$O:$O,MATCH(D53,Master!A:A,0),0),1))))))),"No EA Champs Entry Standard or Standard Not Met")</f>
        <v>0</v>
      </c>
      <c r="H53" s="228" t="b" cm="1">
        <f t="array" ref="H53">IFERROR(IF(C53="Sprints &amp; Hurdles",INDEX(Master!$P$1:$P$1&amp;" Standard Achieved",MATCH(E53,INDEX(Master!$P:$P,MATCH(D53,Master!A:A,I181),0),-1)),IF(C53="Combined Events",INDEX(Master!$P$1:$P$1&amp;" Standard Achieved",MATCH(E53,INDEX(Master!$P:$P,MATCH(D53,Master!A:A,0),0),1)),IF(C53="Throws",INDEX(Master!$P$1:$P$1&amp;" Standard Achieved",MATCH(E53,INDEX(Master!$P:$P,MATCH(D53,Master!A:A,0),0),1)),IF(C53="Endurance",INDEX(Master!$P$1:$P$1&amp;" Standard Achieved",MATCH(E53,INDEX(Master!$P:$P,MATCH(D53,Master!A:A,0),0),-1)),IF(C53="Jumps",INDEX(Master!$P$1:$P$1&amp;" Standard Achieved",MATCH(E53,INDEX(Master!$P:$P,MATCH(D53,Master!A:A,0),0),1))))))),"No Pof10 Top 100 Target or Outside Target")</f>
        <v>0</v>
      </c>
      <c r="I53" s="228" t="b" cm="1">
        <f t="array" ref="I53">IFERROR(IF(C53="Sprints &amp; Hurdles",INDEX(Master!$Q$1:$Q$1&amp;" Standard Achieved",MATCH(E53,INDEX(Master!$Q:$Q,MATCH(D53,Master!A:A,I181),0),-1)),IF(C53="Combined Events",INDEX(Master!$Q$1:$Q$1&amp;" Standard Achieved",MATCH(E53,INDEX(Master!$Q:$Q,MATCH(D53,Master!A:A,0),0),1)),IF(C53="Throws",INDEX(Master!$Q$1:$Q$1&amp;" Standard Achieved",MATCH(E53,INDEX(Master!$Q:$Q,MATCH(D53,Master!A:A,0),0),1)),IF(C53="Endurance",INDEX(Master!$Q$1:$Q$1&amp;" Standard Achieved",MATCH(E53,INDEX(Master!$Q:$Q,MATCH(D53,Master!A:A,0),0),-1)),IF(C53="Jumps",INDEX(Master!$Q$1:$Q$1&amp;" Standard Achieved",MATCH(E53,INDEX(Master!$Q:$Q,MATCH(D53,Master!A:A,0),0),1))))))),"No Pof10 Top 10 Target or Outside Target")</f>
        <v>0</v>
      </c>
    </row>
    <row r="54" spans="1:9">
      <c r="A54" s="229"/>
      <c r="B54" s="414"/>
      <c r="C54" s="417"/>
      <c r="D54" s="417"/>
      <c r="E54" s="420"/>
      <c r="F54" s="419" t="b">
        <f>IFERROR(IF(C54="Sprints &amp; Hurdles",INDEX(Master!$F$1:$N$1,MATCH(E54,INDEX(Master!F:N,MATCH(D54,Master!A:A,0),0),-1)),IF(C54="Combined Events",INDEX(Master!$F$1:$N$1,MATCH(E54,INDEX(Master!F:N,MATCH(D54,Master!A:A,0),0),1)),IF(C54="Throws",INDEX(Master!$F$1:$N$1,MATCH(E54,INDEX(Master!F:N,MATCH(D54,Master!A:A,0),0),1)),IF(C54="Endurance",INDEX(Master!$F$1:$N$1,MATCH(E54,INDEX(Master!F:N,MATCH(D54,Master!A:A,0),0),-1)),IF(C54="Jumps",INDEX(Master!$F$1:$N$1,MATCH(E54,INDEX(Master!F:N,MATCH(D54,Master!A:A,0),0),1))))))),"No Level Achieved")</f>
        <v>0</v>
      </c>
      <c r="G54" s="228" t="b" cm="1">
        <f t="array" ref="G54">IFERROR(IF(C54="Sprints &amp; Hurdles",INDEX(Master!$O$1:$O$1&amp;" Standard Achieved",MATCH(E54,INDEX(Master!$O:$O,MATCH(D54,Master!A:A,0),0),-1)),IF(C54="Combined Events",INDEX(Master!$O$1:$O$1&amp;" Standard Achieved",MATCH(E54,INDEX(Master!$O:$O,MATCH(D54,Master!A:A,0),0),1)),IF(C54="Throws",INDEX(Master!$O$1:$O$1&amp;" Standard Achieved",MATCH(E54,INDEX(Master!$O:$O,MATCH(D54,Master!A:A,0),0),1)),IF(C54="Endurance",INDEX(Master!$O$1:$O$1&amp;" Standard Achieved",MATCH(E54,INDEX(Master!$O:$O,MATCH(D54,Master!A:A,0),0),-1)),IF(C54="Jumps",INDEX(Master!$O$1:$O$1&amp;" Standard Achieved",MATCH(E54,INDEX(Master!$O:$O,MATCH(D54,Master!A:A,0),0),1))))))),"No EA Champs Entry Standard or Standard Not Met")</f>
        <v>0</v>
      </c>
      <c r="H54" s="228" t="b" cm="1">
        <f t="array" ref="H54">IFERROR(IF(C54="Sprints &amp; Hurdles",INDEX(Master!$P$1:$P$1&amp;" Standard Achieved",MATCH(E54,INDEX(Master!$P:$P,MATCH(D54,Master!A:A,I182),0),-1)),IF(C54="Combined Events",INDEX(Master!$P$1:$P$1&amp;" Standard Achieved",MATCH(E54,INDEX(Master!$P:$P,MATCH(D54,Master!A:A,0),0),1)),IF(C54="Throws",INDEX(Master!$P$1:$P$1&amp;" Standard Achieved",MATCH(E54,INDEX(Master!$P:$P,MATCH(D54,Master!A:A,0),0),1)),IF(C54="Endurance",INDEX(Master!$P$1:$P$1&amp;" Standard Achieved",MATCH(E54,INDEX(Master!$P:$P,MATCH(D54,Master!A:A,0),0),-1)),IF(C54="Jumps",INDEX(Master!$P$1:$P$1&amp;" Standard Achieved",MATCH(E54,INDEX(Master!$P:$P,MATCH(D54,Master!A:A,0),0),1))))))),"No Pof10 Top 100 Target or Outside Target")</f>
        <v>0</v>
      </c>
      <c r="I54" s="228" t="b" cm="1">
        <f t="array" ref="I54">IFERROR(IF(C54="Sprints &amp; Hurdles",INDEX(Master!$Q$1:$Q$1&amp;" Standard Achieved",MATCH(E54,INDEX(Master!$Q:$Q,MATCH(D54,Master!A:A,I182),0),-1)),IF(C54="Combined Events",INDEX(Master!$Q$1:$Q$1&amp;" Standard Achieved",MATCH(E54,INDEX(Master!$Q:$Q,MATCH(D54,Master!A:A,0),0),1)),IF(C54="Throws",INDEX(Master!$Q$1:$Q$1&amp;" Standard Achieved",MATCH(E54,INDEX(Master!$Q:$Q,MATCH(D54,Master!A:A,0),0),1)),IF(C54="Endurance",INDEX(Master!$Q$1:$Q$1&amp;" Standard Achieved",MATCH(E54,INDEX(Master!$Q:$Q,MATCH(D54,Master!A:A,0),0),-1)),IF(C54="Jumps",INDEX(Master!$Q$1:$Q$1&amp;" Standard Achieved",MATCH(E54,INDEX(Master!$Q:$Q,MATCH(D54,Master!A:A,0),0),1))))))),"No Pof10 Top 10 Target or Outside Target")</f>
        <v>0</v>
      </c>
    </row>
    <row r="55" spans="1:9">
      <c r="A55" s="229"/>
      <c r="B55" s="414"/>
      <c r="C55" s="417"/>
      <c r="D55" s="417"/>
      <c r="E55" s="420"/>
      <c r="F55" s="419" t="b">
        <f>IFERROR(IF(C55="Sprints &amp; Hurdles",INDEX(Master!$F$1:$N$1,MATCH(E55,INDEX(Master!F:N,MATCH(D55,Master!A:A,0),0),-1)),IF(C55="Combined Events",INDEX(Master!$F$1:$N$1,MATCH(E55,INDEX(Master!F:N,MATCH(D55,Master!A:A,0),0),1)),IF(C55="Throws",INDEX(Master!$F$1:$N$1,MATCH(E55,INDEX(Master!F:N,MATCH(D55,Master!A:A,0),0),1)),IF(C55="Endurance",INDEX(Master!$F$1:$N$1,MATCH(E55,INDEX(Master!F:N,MATCH(D55,Master!A:A,0),0),-1)),IF(C55="Jumps",INDEX(Master!$F$1:$N$1,MATCH(E55,INDEX(Master!F:N,MATCH(D55,Master!A:A,0),0),1))))))),"No Level Achieved")</f>
        <v>0</v>
      </c>
      <c r="G55" s="228" t="b" cm="1">
        <f t="array" ref="G55">IFERROR(IF(C55="Sprints &amp; Hurdles",INDEX(Master!$O$1:$O$1&amp;" Standard Achieved",MATCH(E55,INDEX(Master!$O:$O,MATCH(D55,Master!A:A,0),0),-1)),IF(C55="Combined Events",INDEX(Master!$O$1:$O$1&amp;" Standard Achieved",MATCH(E55,INDEX(Master!$O:$O,MATCH(D55,Master!A:A,0),0),1)),IF(C55="Throws",INDEX(Master!$O$1:$O$1&amp;" Standard Achieved",MATCH(E55,INDEX(Master!$O:$O,MATCH(D55,Master!A:A,0),0),1)),IF(C55="Endurance",INDEX(Master!$O$1:$O$1&amp;" Standard Achieved",MATCH(E55,INDEX(Master!$O:$O,MATCH(D55,Master!A:A,0),0),-1)),IF(C55="Jumps",INDEX(Master!$O$1:$O$1&amp;" Standard Achieved",MATCH(E55,INDEX(Master!$O:$O,MATCH(D55,Master!A:A,0),0),1))))))),"No EA Champs Entry Standard or Standard Not Met")</f>
        <v>0</v>
      </c>
      <c r="H55" s="228" t="b" cm="1">
        <f t="array" ref="H55">IFERROR(IF(C55="Sprints &amp; Hurdles",INDEX(Master!$P$1:$P$1&amp;" Standard Achieved",MATCH(E55,INDEX(Master!$P:$P,MATCH(D55,Master!A:A,I183),0),-1)),IF(C55="Combined Events",INDEX(Master!$P$1:$P$1&amp;" Standard Achieved",MATCH(E55,INDEX(Master!$P:$P,MATCH(D55,Master!A:A,0),0),1)),IF(C55="Throws",INDEX(Master!$P$1:$P$1&amp;" Standard Achieved",MATCH(E55,INDEX(Master!$P:$P,MATCH(D55,Master!A:A,0),0),1)),IF(C55="Endurance",INDEX(Master!$P$1:$P$1&amp;" Standard Achieved",MATCH(E55,INDEX(Master!$P:$P,MATCH(D55,Master!A:A,0),0),-1)),IF(C55="Jumps",INDEX(Master!$P$1:$P$1&amp;" Standard Achieved",MATCH(E55,INDEX(Master!$P:$P,MATCH(D55,Master!A:A,0),0),1))))))),"No Pof10 Top 100 Target or Outside Target")</f>
        <v>0</v>
      </c>
      <c r="I55" s="228" t="b" cm="1">
        <f t="array" ref="I55">IFERROR(IF(C55="Sprints &amp; Hurdles",INDEX(Master!$Q$1:$Q$1&amp;" Standard Achieved",MATCH(E55,INDEX(Master!$Q:$Q,MATCH(D55,Master!A:A,I183),0),-1)),IF(C55="Combined Events",INDEX(Master!$Q$1:$Q$1&amp;" Standard Achieved",MATCH(E55,INDEX(Master!$Q:$Q,MATCH(D55,Master!A:A,0),0),1)),IF(C55="Throws",INDEX(Master!$Q$1:$Q$1&amp;" Standard Achieved",MATCH(E55,INDEX(Master!$Q:$Q,MATCH(D55,Master!A:A,0),0),1)),IF(C55="Endurance",INDEX(Master!$Q$1:$Q$1&amp;" Standard Achieved",MATCH(E55,INDEX(Master!$Q:$Q,MATCH(D55,Master!A:A,0),0),-1)),IF(C55="Jumps",INDEX(Master!$Q$1:$Q$1&amp;" Standard Achieved",MATCH(E55,INDEX(Master!$Q:$Q,MATCH(D55,Master!A:A,0),0),1))))))),"No Pof10 Top 10 Target or Outside Target")</f>
        <v>0</v>
      </c>
    </row>
    <row r="56" spans="1:9">
      <c r="A56" s="229"/>
      <c r="B56" s="414"/>
      <c r="C56" s="417"/>
      <c r="D56" s="417"/>
      <c r="E56" s="420"/>
      <c r="F56" s="419" t="b">
        <f>IFERROR(IF(C56="Sprints &amp; Hurdles",INDEX(Master!$F$1:$N$1,MATCH(E56,INDEX(Master!F:N,MATCH(D56,Master!A:A,0),0),-1)),IF(C56="Combined Events",INDEX(Master!$F$1:$N$1,MATCH(E56,INDEX(Master!F:N,MATCH(D56,Master!A:A,0),0),1)),IF(C56="Throws",INDEX(Master!$F$1:$N$1,MATCH(E56,INDEX(Master!F:N,MATCH(D56,Master!A:A,0),0),1)),IF(C56="Endurance",INDEX(Master!$F$1:$N$1,MATCH(E56,INDEX(Master!F:N,MATCH(D56,Master!A:A,0),0),-1)),IF(C56="Jumps",INDEX(Master!$F$1:$N$1,MATCH(E56,INDEX(Master!F:N,MATCH(D56,Master!A:A,0),0),1))))))),"No Level Achieved")</f>
        <v>0</v>
      </c>
      <c r="G56" s="228" t="b" cm="1">
        <f t="array" ref="G56">IFERROR(IF(C56="Sprints &amp; Hurdles",INDEX(Master!$O$1:$O$1&amp;" Standard Achieved",MATCH(E56,INDEX(Master!$O:$O,MATCH(D56,Master!A:A,0),0),-1)),IF(C56="Combined Events",INDEX(Master!$O$1:$O$1&amp;" Standard Achieved",MATCH(E56,INDEX(Master!$O:$O,MATCH(D56,Master!A:A,0),0),1)),IF(C56="Throws",INDEX(Master!$O$1:$O$1&amp;" Standard Achieved",MATCH(E56,INDEX(Master!$O:$O,MATCH(D56,Master!A:A,0),0),1)),IF(C56="Endurance",INDEX(Master!$O$1:$O$1&amp;" Standard Achieved",MATCH(E56,INDEX(Master!$O:$O,MATCH(D56,Master!A:A,0),0),-1)),IF(C56="Jumps",INDEX(Master!$O$1:$O$1&amp;" Standard Achieved",MATCH(E56,INDEX(Master!$O:$O,MATCH(D56,Master!A:A,0),0),1))))))),"No EA Champs Entry Standard or Standard Not Met")</f>
        <v>0</v>
      </c>
      <c r="H56" s="228" t="b" cm="1">
        <f t="array" ref="H56">IFERROR(IF(C56="Sprints &amp; Hurdles",INDEX(Master!$P$1:$P$1&amp;" Standard Achieved",MATCH(E56,INDEX(Master!$P:$P,MATCH(D56,Master!A:A,I184),0),-1)),IF(C56="Combined Events",INDEX(Master!$P$1:$P$1&amp;" Standard Achieved",MATCH(E56,INDEX(Master!$P:$P,MATCH(D56,Master!A:A,0),0),1)),IF(C56="Throws",INDEX(Master!$P$1:$P$1&amp;" Standard Achieved",MATCH(E56,INDEX(Master!$P:$P,MATCH(D56,Master!A:A,0),0),1)),IF(C56="Endurance",INDEX(Master!$P$1:$P$1&amp;" Standard Achieved",MATCH(E56,INDEX(Master!$P:$P,MATCH(D56,Master!A:A,0),0),-1)),IF(C56="Jumps",INDEX(Master!$P$1:$P$1&amp;" Standard Achieved",MATCH(E56,INDEX(Master!$P:$P,MATCH(D56,Master!A:A,0),0),1))))))),"No Pof10 Top 100 Target or Outside Target")</f>
        <v>0</v>
      </c>
      <c r="I56" s="228" t="b" cm="1">
        <f t="array" ref="I56">IFERROR(IF(C56="Sprints &amp; Hurdles",INDEX(Master!$Q$1:$Q$1&amp;" Standard Achieved",MATCH(E56,INDEX(Master!$Q:$Q,MATCH(D56,Master!A:A,I184),0),-1)),IF(C56="Combined Events",INDEX(Master!$Q$1:$Q$1&amp;" Standard Achieved",MATCH(E56,INDEX(Master!$Q:$Q,MATCH(D56,Master!A:A,0),0),1)),IF(C56="Throws",INDEX(Master!$Q$1:$Q$1&amp;" Standard Achieved",MATCH(E56,INDEX(Master!$Q:$Q,MATCH(D56,Master!A:A,0),0),1)),IF(C56="Endurance",INDEX(Master!$Q$1:$Q$1&amp;" Standard Achieved",MATCH(E56,INDEX(Master!$Q:$Q,MATCH(D56,Master!A:A,0),0),-1)),IF(C56="Jumps",INDEX(Master!$Q$1:$Q$1&amp;" Standard Achieved",MATCH(E56,INDEX(Master!$Q:$Q,MATCH(D56,Master!A:A,0),0),1))))))),"No Pof10 Top 10 Target or Outside Target")</f>
        <v>0</v>
      </c>
    </row>
    <row r="57" spans="1:9">
      <c r="A57" s="229"/>
      <c r="B57" s="414"/>
      <c r="C57" s="417"/>
      <c r="D57" s="417"/>
      <c r="E57" s="420"/>
      <c r="F57" s="419" t="b">
        <f>IFERROR(IF(C57="Sprints &amp; Hurdles",INDEX(Master!$F$1:$N$1,MATCH(E57,INDEX(Master!F:N,MATCH(D57,Master!A:A,0),0),-1)),IF(C57="Combined Events",INDEX(Master!$F$1:$N$1,MATCH(E57,INDEX(Master!F:N,MATCH(D57,Master!A:A,0),0),1)),IF(C57="Throws",INDEX(Master!$F$1:$N$1,MATCH(E57,INDEX(Master!F:N,MATCH(D57,Master!A:A,0),0),1)),IF(C57="Endurance",INDEX(Master!$F$1:$N$1,MATCH(E57,INDEX(Master!F:N,MATCH(D57,Master!A:A,0),0),-1)),IF(C57="Jumps",INDEX(Master!$F$1:$N$1,MATCH(E57,INDEX(Master!F:N,MATCH(D57,Master!A:A,0),0),1))))))),"No Level Achieved")</f>
        <v>0</v>
      </c>
      <c r="G57" s="228" t="b" cm="1">
        <f t="array" ref="G57">IFERROR(IF(C57="Sprints &amp; Hurdles",INDEX(Master!$O$1:$O$1&amp;" Standard Achieved",MATCH(E57,INDEX(Master!$O:$O,MATCH(D57,Master!A:A,0),0),-1)),IF(C57="Combined Events",INDEX(Master!$O$1:$O$1&amp;" Standard Achieved",MATCH(E57,INDEX(Master!$O:$O,MATCH(D57,Master!A:A,0),0),1)),IF(C57="Throws",INDEX(Master!$O$1:$O$1&amp;" Standard Achieved",MATCH(E57,INDEX(Master!$O:$O,MATCH(D57,Master!A:A,0),0),1)),IF(C57="Endurance",INDEX(Master!$O$1:$O$1&amp;" Standard Achieved",MATCH(E57,INDEX(Master!$O:$O,MATCH(D57,Master!A:A,0),0),-1)),IF(C57="Jumps",INDEX(Master!$O$1:$O$1&amp;" Standard Achieved",MATCH(E57,INDEX(Master!$O:$O,MATCH(D57,Master!A:A,0),0),1))))))),"No EA Champs Entry Standard or Standard Not Met")</f>
        <v>0</v>
      </c>
      <c r="H57" s="228" t="b" cm="1">
        <f t="array" ref="H57">IFERROR(IF(C57="Sprints &amp; Hurdles",INDEX(Master!$P$1:$P$1&amp;" Standard Achieved",MATCH(E57,INDEX(Master!$P:$P,MATCH(D57,Master!A:A,I185),0),-1)),IF(C57="Combined Events",INDEX(Master!$P$1:$P$1&amp;" Standard Achieved",MATCH(E57,INDEX(Master!$P:$P,MATCH(D57,Master!A:A,0),0),1)),IF(C57="Throws",INDEX(Master!$P$1:$P$1&amp;" Standard Achieved",MATCH(E57,INDEX(Master!$P:$P,MATCH(D57,Master!A:A,0),0),1)),IF(C57="Endurance",INDEX(Master!$P$1:$P$1&amp;" Standard Achieved",MATCH(E57,INDEX(Master!$P:$P,MATCH(D57,Master!A:A,0),0),-1)),IF(C57="Jumps",INDEX(Master!$P$1:$P$1&amp;" Standard Achieved",MATCH(E57,INDEX(Master!$P:$P,MATCH(D57,Master!A:A,0),0),1))))))),"No Pof10 Top 100 Target or Outside Target")</f>
        <v>0</v>
      </c>
      <c r="I57" s="228" t="b" cm="1">
        <f t="array" ref="I57">IFERROR(IF(C57="Sprints &amp; Hurdles",INDEX(Master!$Q$1:$Q$1&amp;" Standard Achieved",MATCH(E57,INDEX(Master!$Q:$Q,MATCH(D57,Master!A:A,I185),0),-1)),IF(C57="Combined Events",INDEX(Master!$Q$1:$Q$1&amp;" Standard Achieved",MATCH(E57,INDEX(Master!$Q:$Q,MATCH(D57,Master!A:A,0),0),1)),IF(C57="Throws",INDEX(Master!$Q$1:$Q$1&amp;" Standard Achieved",MATCH(E57,INDEX(Master!$Q:$Q,MATCH(D57,Master!A:A,0),0),1)),IF(C57="Endurance",INDEX(Master!$Q$1:$Q$1&amp;" Standard Achieved",MATCH(E57,INDEX(Master!$Q:$Q,MATCH(D57,Master!A:A,0),0),-1)),IF(C57="Jumps",INDEX(Master!$Q$1:$Q$1&amp;" Standard Achieved",MATCH(E57,INDEX(Master!$Q:$Q,MATCH(D57,Master!A:A,0),0),1))))))),"No Pof10 Top 10 Target or Outside Target")</f>
        <v>0</v>
      </c>
    </row>
    <row r="58" spans="1:9">
      <c r="A58" s="229"/>
      <c r="B58" s="414"/>
      <c r="C58" s="417"/>
      <c r="D58" s="417"/>
      <c r="E58" s="420"/>
      <c r="F58" s="419" t="b">
        <f>IFERROR(IF(C58="Sprints &amp; Hurdles",INDEX(Master!$F$1:$N$1,MATCH(E58,INDEX(Master!F:N,MATCH(D58,Master!A:A,0),0),-1)),IF(C58="Combined Events",INDEX(Master!$F$1:$N$1,MATCH(E58,INDEX(Master!F:N,MATCH(D58,Master!A:A,0),0),1)),IF(C58="Throws",INDEX(Master!$F$1:$N$1,MATCH(E58,INDEX(Master!F:N,MATCH(D58,Master!A:A,0),0),1)),IF(C58="Endurance",INDEX(Master!$F$1:$N$1,MATCH(E58,INDEX(Master!F:N,MATCH(D58,Master!A:A,0),0),-1)),IF(C58="Jumps",INDEX(Master!$F$1:$N$1,MATCH(E58,INDEX(Master!F:N,MATCH(D58,Master!A:A,0),0),1))))))),"No Level Achieved")</f>
        <v>0</v>
      </c>
      <c r="G58" s="228" t="b" cm="1">
        <f t="array" ref="G58">IFERROR(IF(C58="Sprints &amp; Hurdles",INDEX(Master!$O$1:$O$1&amp;" Standard Achieved",MATCH(E58,INDEX(Master!$O:$O,MATCH(D58,Master!A:A,0),0),-1)),IF(C58="Combined Events",INDEX(Master!$O$1:$O$1&amp;" Standard Achieved",MATCH(E58,INDEX(Master!$O:$O,MATCH(D58,Master!A:A,0),0),1)),IF(C58="Throws",INDEX(Master!$O$1:$O$1&amp;" Standard Achieved",MATCH(E58,INDEX(Master!$O:$O,MATCH(D58,Master!A:A,0),0),1)),IF(C58="Endurance",INDEX(Master!$O$1:$O$1&amp;" Standard Achieved",MATCH(E58,INDEX(Master!$O:$O,MATCH(D58,Master!A:A,0),0),-1)),IF(C58="Jumps",INDEX(Master!$O$1:$O$1&amp;" Standard Achieved",MATCH(E58,INDEX(Master!$O:$O,MATCH(D58,Master!A:A,0),0),1))))))),"No EA Champs Entry Standard or Standard Not Met")</f>
        <v>0</v>
      </c>
      <c r="H58" s="228" t="b" cm="1">
        <f t="array" ref="H58">IFERROR(IF(C58="Sprints &amp; Hurdles",INDEX(Master!$P$1:$P$1&amp;" Standard Achieved",MATCH(E58,INDEX(Master!$P:$P,MATCH(D58,Master!A:A,I186),0),-1)),IF(C58="Combined Events",INDEX(Master!$P$1:$P$1&amp;" Standard Achieved",MATCH(E58,INDEX(Master!$P:$P,MATCH(D58,Master!A:A,0),0),1)),IF(C58="Throws",INDEX(Master!$P$1:$P$1&amp;" Standard Achieved",MATCH(E58,INDEX(Master!$P:$P,MATCH(D58,Master!A:A,0),0),1)),IF(C58="Endurance",INDEX(Master!$P$1:$P$1&amp;" Standard Achieved",MATCH(E58,INDEX(Master!$P:$P,MATCH(D58,Master!A:A,0),0),-1)),IF(C58="Jumps",INDEX(Master!$P$1:$P$1&amp;" Standard Achieved",MATCH(E58,INDEX(Master!$P:$P,MATCH(D58,Master!A:A,0),0),1))))))),"No Pof10 Top 100 Target or Outside Target")</f>
        <v>0</v>
      </c>
      <c r="I58" s="228" t="b" cm="1">
        <f t="array" ref="I58">IFERROR(IF(C58="Sprints &amp; Hurdles",INDEX(Master!$Q$1:$Q$1&amp;" Standard Achieved",MATCH(E58,INDEX(Master!$Q:$Q,MATCH(D58,Master!A:A,I186),0),-1)),IF(C58="Combined Events",INDEX(Master!$Q$1:$Q$1&amp;" Standard Achieved",MATCH(E58,INDEX(Master!$Q:$Q,MATCH(D58,Master!A:A,0),0),1)),IF(C58="Throws",INDEX(Master!$Q$1:$Q$1&amp;" Standard Achieved",MATCH(E58,INDEX(Master!$Q:$Q,MATCH(D58,Master!A:A,0),0),1)),IF(C58="Endurance",INDEX(Master!$Q$1:$Q$1&amp;" Standard Achieved",MATCH(E58,INDEX(Master!$Q:$Q,MATCH(D58,Master!A:A,0),0),-1)),IF(C58="Jumps",INDEX(Master!$Q$1:$Q$1&amp;" Standard Achieved",MATCH(E58,INDEX(Master!$Q:$Q,MATCH(D58,Master!A:A,0),0),1))))))),"No Pof10 Top 10 Target or Outside Target")</f>
        <v>0</v>
      </c>
    </row>
    <row r="59" spans="1:9">
      <c r="A59" s="229"/>
      <c r="B59" s="414"/>
      <c r="C59" s="417"/>
      <c r="D59" s="417"/>
      <c r="E59" s="420"/>
      <c r="F59" s="419" t="b">
        <f>IFERROR(IF(C59="Sprints &amp; Hurdles",INDEX(Master!$F$1:$N$1,MATCH(E59,INDEX(Master!F:N,MATCH(D59,Master!A:A,0),0),-1)),IF(C59="Combined Events",INDEX(Master!$F$1:$N$1,MATCH(E59,INDEX(Master!F:N,MATCH(D59,Master!A:A,0),0),1)),IF(C59="Throws",INDEX(Master!$F$1:$N$1,MATCH(E59,INDEX(Master!F:N,MATCH(D59,Master!A:A,0),0),1)),IF(C59="Endurance",INDEX(Master!$F$1:$N$1,MATCH(E59,INDEX(Master!F:N,MATCH(D59,Master!A:A,0),0),-1)),IF(C59="Jumps",INDEX(Master!$F$1:$N$1,MATCH(E59,INDEX(Master!F:N,MATCH(D59,Master!A:A,0),0),1))))))),"No Level Achieved")</f>
        <v>0</v>
      </c>
      <c r="G59" s="228" t="b" cm="1">
        <f t="array" ref="G59">IFERROR(IF(C59="Sprints &amp; Hurdles",INDEX(Master!$O$1:$O$1&amp;" Standard Achieved",MATCH(E59,INDEX(Master!$O:$O,MATCH(D59,Master!A:A,0),0),-1)),IF(C59="Combined Events",INDEX(Master!$O$1:$O$1&amp;" Standard Achieved",MATCH(E59,INDEX(Master!$O:$O,MATCH(D59,Master!A:A,0),0),1)),IF(C59="Throws",INDEX(Master!$O$1:$O$1&amp;" Standard Achieved",MATCH(E59,INDEX(Master!$O:$O,MATCH(D59,Master!A:A,0),0),1)),IF(C59="Endurance",INDEX(Master!$O$1:$O$1&amp;" Standard Achieved",MATCH(E59,INDEX(Master!$O:$O,MATCH(D59,Master!A:A,0),0),-1)),IF(C59="Jumps",INDEX(Master!$O$1:$O$1&amp;" Standard Achieved",MATCH(E59,INDEX(Master!$O:$O,MATCH(D59,Master!A:A,0),0),1))))))),"No EA Champs Entry Standard or Standard Not Met")</f>
        <v>0</v>
      </c>
      <c r="H59" s="228" t="b" cm="1">
        <f t="array" ref="H59">IFERROR(IF(C59="Sprints &amp; Hurdles",INDEX(Master!$P$1:$P$1&amp;" Standard Achieved",MATCH(E59,INDEX(Master!$P:$P,MATCH(D59,Master!A:A,I187),0),-1)),IF(C59="Combined Events",INDEX(Master!$P$1:$P$1&amp;" Standard Achieved",MATCH(E59,INDEX(Master!$P:$P,MATCH(D59,Master!A:A,0),0),1)),IF(C59="Throws",INDEX(Master!$P$1:$P$1&amp;" Standard Achieved",MATCH(E59,INDEX(Master!$P:$P,MATCH(D59,Master!A:A,0),0),1)),IF(C59="Endurance",INDEX(Master!$P$1:$P$1&amp;" Standard Achieved",MATCH(E59,INDEX(Master!$P:$P,MATCH(D59,Master!A:A,0),0),-1)),IF(C59="Jumps",INDEX(Master!$P$1:$P$1&amp;" Standard Achieved",MATCH(E59,INDEX(Master!$P:$P,MATCH(D59,Master!A:A,0),0),1))))))),"No Pof10 Top 100 Target or Outside Target")</f>
        <v>0</v>
      </c>
      <c r="I59" s="228" t="b" cm="1">
        <f t="array" ref="I59">IFERROR(IF(C59="Sprints &amp; Hurdles",INDEX(Master!$Q$1:$Q$1&amp;" Standard Achieved",MATCH(E59,INDEX(Master!$Q:$Q,MATCH(D59,Master!A:A,I187),0),-1)),IF(C59="Combined Events",INDEX(Master!$Q$1:$Q$1&amp;" Standard Achieved",MATCH(E59,INDEX(Master!$Q:$Q,MATCH(D59,Master!A:A,0),0),1)),IF(C59="Throws",INDEX(Master!$Q$1:$Q$1&amp;" Standard Achieved",MATCH(E59,INDEX(Master!$Q:$Q,MATCH(D59,Master!A:A,0),0),1)),IF(C59="Endurance",INDEX(Master!$Q$1:$Q$1&amp;" Standard Achieved",MATCH(E59,INDEX(Master!$Q:$Q,MATCH(D59,Master!A:A,0),0),-1)),IF(C59="Jumps",INDEX(Master!$Q$1:$Q$1&amp;" Standard Achieved",MATCH(E59,INDEX(Master!$Q:$Q,MATCH(D59,Master!A:A,0),0),1))))))),"No Pof10 Top 10 Target or Outside Target")</f>
        <v>0</v>
      </c>
    </row>
    <row r="60" spans="1:9">
      <c r="A60" s="229"/>
      <c r="B60" s="414"/>
      <c r="C60" s="417"/>
      <c r="D60" s="417"/>
      <c r="E60" s="420"/>
      <c r="F60" s="419" t="b">
        <f>IFERROR(IF(C60="Sprints &amp; Hurdles",INDEX(Master!$F$1:$N$1,MATCH(E60,INDEX(Master!F:N,MATCH(D60,Master!A:A,0),0),-1)),IF(C60="Combined Events",INDEX(Master!$F$1:$N$1,MATCH(E60,INDEX(Master!F:N,MATCH(D60,Master!A:A,0),0),1)),IF(C60="Throws",INDEX(Master!$F$1:$N$1,MATCH(E60,INDEX(Master!F:N,MATCH(D60,Master!A:A,0),0),1)),IF(C60="Endurance",INDEX(Master!$F$1:$N$1,MATCH(E60,INDEX(Master!F:N,MATCH(D60,Master!A:A,0),0),-1)),IF(C60="Jumps",INDEX(Master!$F$1:$N$1,MATCH(E60,INDEX(Master!F:N,MATCH(D60,Master!A:A,0),0),1))))))),"No Level Achieved")</f>
        <v>0</v>
      </c>
      <c r="G60" s="228" t="b" cm="1">
        <f t="array" ref="G60">IFERROR(IF(C60="Sprints &amp; Hurdles",INDEX(Master!$O$1:$O$1&amp;" Standard Achieved",MATCH(E60,INDEX(Master!$O:$O,MATCH(D60,Master!A:A,0),0),-1)),IF(C60="Combined Events",INDEX(Master!$O$1:$O$1&amp;" Standard Achieved",MATCH(E60,INDEX(Master!$O:$O,MATCH(D60,Master!A:A,0),0),1)),IF(C60="Throws",INDEX(Master!$O$1:$O$1&amp;" Standard Achieved",MATCH(E60,INDEX(Master!$O:$O,MATCH(D60,Master!A:A,0),0),1)),IF(C60="Endurance",INDEX(Master!$O$1:$O$1&amp;" Standard Achieved",MATCH(E60,INDEX(Master!$O:$O,MATCH(D60,Master!A:A,0),0),-1)),IF(C60="Jumps",INDEX(Master!$O$1:$O$1&amp;" Standard Achieved",MATCH(E60,INDEX(Master!$O:$O,MATCH(D60,Master!A:A,0),0),1))))))),"No EA Champs Entry Standard or Standard Not Met")</f>
        <v>0</v>
      </c>
      <c r="H60" s="228" t="b" cm="1">
        <f t="array" ref="H60">IFERROR(IF(C60="Sprints &amp; Hurdles",INDEX(Master!$P$1:$P$1&amp;" Standard Achieved",MATCH(E60,INDEX(Master!$P:$P,MATCH(D60,Master!A:A,I188),0),-1)),IF(C60="Combined Events",INDEX(Master!$P$1:$P$1&amp;" Standard Achieved",MATCH(E60,INDEX(Master!$P:$P,MATCH(D60,Master!A:A,0),0),1)),IF(C60="Throws",INDEX(Master!$P$1:$P$1&amp;" Standard Achieved",MATCH(E60,INDEX(Master!$P:$P,MATCH(D60,Master!A:A,0),0),1)),IF(C60="Endurance",INDEX(Master!$P$1:$P$1&amp;" Standard Achieved",MATCH(E60,INDEX(Master!$P:$P,MATCH(D60,Master!A:A,0),0),-1)),IF(C60="Jumps",INDEX(Master!$P$1:$P$1&amp;" Standard Achieved",MATCH(E60,INDEX(Master!$P:$P,MATCH(D60,Master!A:A,0),0),1))))))),"No Pof10 Top 100 Target or Outside Target")</f>
        <v>0</v>
      </c>
      <c r="I60" s="228" t="b" cm="1">
        <f t="array" ref="I60">IFERROR(IF(C60="Sprints &amp; Hurdles",INDEX(Master!$Q$1:$Q$1&amp;" Standard Achieved",MATCH(E60,INDEX(Master!$Q:$Q,MATCH(D60,Master!A:A,I188),0),-1)),IF(C60="Combined Events",INDEX(Master!$Q$1:$Q$1&amp;" Standard Achieved",MATCH(E60,INDEX(Master!$Q:$Q,MATCH(D60,Master!A:A,0),0),1)),IF(C60="Throws",INDEX(Master!$Q$1:$Q$1&amp;" Standard Achieved",MATCH(E60,INDEX(Master!$Q:$Q,MATCH(D60,Master!A:A,0),0),1)),IF(C60="Endurance",INDEX(Master!$Q$1:$Q$1&amp;" Standard Achieved",MATCH(E60,INDEX(Master!$Q:$Q,MATCH(D60,Master!A:A,0),0),-1)),IF(C60="Jumps",INDEX(Master!$Q$1:$Q$1&amp;" Standard Achieved",MATCH(E60,INDEX(Master!$Q:$Q,MATCH(D60,Master!A:A,0),0),1))))))),"No Pof10 Top 10 Target or Outside Target")</f>
        <v>0</v>
      </c>
    </row>
    <row r="61" spans="1:9">
      <c r="A61" s="229"/>
      <c r="B61" s="414"/>
      <c r="C61" s="417"/>
      <c r="D61" s="417"/>
      <c r="E61" s="420"/>
      <c r="F61" s="419" t="b">
        <f>IFERROR(IF(C61="Sprints &amp; Hurdles",INDEX(Master!$F$1:$N$1,MATCH(E61,INDEX(Master!F:N,MATCH(D61,Master!A:A,0),0),-1)),IF(C61="Combined Events",INDEX(Master!$F$1:$N$1,MATCH(E61,INDEX(Master!F:N,MATCH(D61,Master!A:A,0),0),1)),IF(C61="Throws",INDEX(Master!$F$1:$N$1,MATCH(E61,INDEX(Master!F:N,MATCH(D61,Master!A:A,0),0),1)),IF(C61="Endurance",INDEX(Master!$F$1:$N$1,MATCH(E61,INDEX(Master!F:N,MATCH(D61,Master!A:A,0),0),-1)),IF(C61="Jumps",INDEX(Master!$F$1:$N$1,MATCH(E61,INDEX(Master!F:N,MATCH(D61,Master!A:A,0),0),1))))))),"No Level Achieved")</f>
        <v>0</v>
      </c>
      <c r="G61" s="228" t="b" cm="1">
        <f t="array" ref="G61">IFERROR(IF(C61="Sprints &amp; Hurdles",INDEX(Master!$O$1:$O$1&amp;" Standard Achieved",MATCH(E61,INDEX(Master!$O:$O,MATCH(D61,Master!A:A,0),0),-1)),IF(C61="Combined Events",INDEX(Master!$O$1:$O$1&amp;" Standard Achieved",MATCH(E61,INDEX(Master!$O:$O,MATCH(D61,Master!A:A,0),0),1)),IF(C61="Throws",INDEX(Master!$O$1:$O$1&amp;" Standard Achieved",MATCH(E61,INDEX(Master!$O:$O,MATCH(D61,Master!A:A,0),0),1)),IF(C61="Endurance",INDEX(Master!$O$1:$O$1&amp;" Standard Achieved",MATCH(E61,INDEX(Master!$O:$O,MATCH(D61,Master!A:A,0),0),-1)),IF(C61="Jumps",INDEX(Master!$O$1:$O$1&amp;" Standard Achieved",MATCH(E61,INDEX(Master!$O:$O,MATCH(D61,Master!A:A,0),0),1))))))),"No EA Champs Entry Standard or Standard Not Met")</f>
        <v>0</v>
      </c>
      <c r="H61" s="228" t="b" cm="1">
        <f t="array" ref="H61">IFERROR(IF(C61="Sprints &amp; Hurdles",INDEX(Master!$P$1:$P$1&amp;" Standard Achieved",MATCH(E61,INDEX(Master!$P:$P,MATCH(D61,Master!A:A,I189),0),-1)),IF(C61="Combined Events",INDEX(Master!$P$1:$P$1&amp;" Standard Achieved",MATCH(E61,INDEX(Master!$P:$P,MATCH(D61,Master!A:A,0),0),1)),IF(C61="Throws",INDEX(Master!$P$1:$P$1&amp;" Standard Achieved",MATCH(E61,INDEX(Master!$P:$P,MATCH(D61,Master!A:A,0),0),1)),IF(C61="Endurance",INDEX(Master!$P$1:$P$1&amp;" Standard Achieved",MATCH(E61,INDEX(Master!$P:$P,MATCH(D61,Master!A:A,0),0),-1)),IF(C61="Jumps",INDEX(Master!$P$1:$P$1&amp;" Standard Achieved",MATCH(E61,INDEX(Master!$P:$P,MATCH(D61,Master!A:A,0),0),1))))))),"No Pof10 Top 100 Target or Outside Target")</f>
        <v>0</v>
      </c>
      <c r="I61" s="228" t="b" cm="1">
        <f t="array" ref="I61">IFERROR(IF(C61="Sprints &amp; Hurdles",INDEX(Master!$Q$1:$Q$1&amp;" Standard Achieved",MATCH(E61,INDEX(Master!$Q:$Q,MATCH(D61,Master!A:A,I189),0),-1)),IF(C61="Combined Events",INDEX(Master!$Q$1:$Q$1&amp;" Standard Achieved",MATCH(E61,INDEX(Master!$Q:$Q,MATCH(D61,Master!A:A,0),0),1)),IF(C61="Throws",INDEX(Master!$Q$1:$Q$1&amp;" Standard Achieved",MATCH(E61,INDEX(Master!$Q:$Q,MATCH(D61,Master!A:A,0),0),1)),IF(C61="Endurance",INDEX(Master!$Q$1:$Q$1&amp;" Standard Achieved",MATCH(E61,INDEX(Master!$Q:$Q,MATCH(D61,Master!A:A,0),0),-1)),IF(C61="Jumps",INDEX(Master!$Q$1:$Q$1&amp;" Standard Achieved",MATCH(E61,INDEX(Master!$Q:$Q,MATCH(D61,Master!A:A,0),0),1))))))),"No Pof10 Top 10 Target or Outside Target")</f>
        <v>0</v>
      </c>
    </row>
    <row r="62" spans="1:9">
      <c r="A62" s="229"/>
      <c r="B62" s="414"/>
      <c r="C62" s="417"/>
      <c r="D62" s="417"/>
      <c r="E62" s="420"/>
      <c r="F62" s="419" t="b">
        <f>IFERROR(IF(C62="Sprints &amp; Hurdles",INDEX(Master!$F$1:$N$1,MATCH(E62,INDEX(Master!F:N,MATCH(D62,Master!A:A,0),0),-1)),IF(C62="Combined Events",INDEX(Master!$F$1:$N$1,MATCH(E62,INDEX(Master!F:N,MATCH(D62,Master!A:A,0),0),1)),IF(C62="Throws",INDEX(Master!$F$1:$N$1,MATCH(E62,INDEX(Master!F:N,MATCH(D62,Master!A:A,0),0),1)),IF(C62="Endurance",INDEX(Master!$F$1:$N$1,MATCH(E62,INDEX(Master!F:N,MATCH(D62,Master!A:A,0),0),-1)),IF(C62="Jumps",INDEX(Master!$F$1:$N$1,MATCH(E62,INDEX(Master!F:N,MATCH(D62,Master!A:A,0),0),1))))))),"No Level Achieved")</f>
        <v>0</v>
      </c>
      <c r="G62" s="228" t="b" cm="1">
        <f t="array" ref="G62">IFERROR(IF(C62="Sprints &amp; Hurdles",INDEX(Master!$O$1:$O$1&amp;" Standard Achieved",MATCH(E62,INDEX(Master!$O:$O,MATCH(D62,Master!A:A,0),0),-1)),IF(C62="Combined Events",INDEX(Master!$O$1:$O$1&amp;" Standard Achieved",MATCH(E62,INDEX(Master!$O:$O,MATCH(D62,Master!A:A,0),0),1)),IF(C62="Throws",INDEX(Master!$O$1:$O$1&amp;" Standard Achieved",MATCH(E62,INDEX(Master!$O:$O,MATCH(D62,Master!A:A,0),0),1)),IF(C62="Endurance",INDEX(Master!$O$1:$O$1&amp;" Standard Achieved",MATCH(E62,INDEX(Master!$O:$O,MATCH(D62,Master!A:A,0),0),-1)),IF(C62="Jumps",INDEX(Master!$O$1:$O$1&amp;" Standard Achieved",MATCH(E62,INDEX(Master!$O:$O,MATCH(D62,Master!A:A,0),0),1))))))),"No EA Champs Entry Standard or Standard Not Met")</f>
        <v>0</v>
      </c>
      <c r="H62" s="228" t="b" cm="1">
        <f t="array" ref="H62">IFERROR(IF(C62="Sprints &amp; Hurdles",INDEX(Master!$P$1:$P$1&amp;" Standard Achieved",MATCH(E62,INDEX(Master!$P:$P,MATCH(D62,Master!A:A,I190),0),-1)),IF(C62="Combined Events",INDEX(Master!$P$1:$P$1&amp;" Standard Achieved",MATCH(E62,INDEX(Master!$P:$P,MATCH(D62,Master!A:A,0),0),1)),IF(C62="Throws",INDEX(Master!$P$1:$P$1&amp;" Standard Achieved",MATCH(E62,INDEX(Master!$P:$P,MATCH(D62,Master!A:A,0),0),1)),IF(C62="Endurance",INDEX(Master!$P$1:$P$1&amp;" Standard Achieved",MATCH(E62,INDEX(Master!$P:$P,MATCH(D62,Master!A:A,0),0),-1)),IF(C62="Jumps",INDEX(Master!$P$1:$P$1&amp;" Standard Achieved",MATCH(E62,INDEX(Master!$P:$P,MATCH(D62,Master!A:A,0),0),1))))))),"No Pof10 Top 100 Target or Outside Target")</f>
        <v>0</v>
      </c>
      <c r="I62" s="228" t="b" cm="1">
        <f t="array" ref="I62">IFERROR(IF(C62="Sprints &amp; Hurdles",INDEX(Master!$Q$1:$Q$1&amp;" Standard Achieved",MATCH(E62,INDEX(Master!$Q:$Q,MATCH(D62,Master!A:A,I190),0),-1)),IF(C62="Combined Events",INDEX(Master!$Q$1:$Q$1&amp;" Standard Achieved",MATCH(E62,INDEX(Master!$Q:$Q,MATCH(D62,Master!A:A,0),0),1)),IF(C62="Throws",INDEX(Master!$Q$1:$Q$1&amp;" Standard Achieved",MATCH(E62,INDEX(Master!$Q:$Q,MATCH(D62,Master!A:A,0),0),1)),IF(C62="Endurance",INDEX(Master!$Q$1:$Q$1&amp;" Standard Achieved",MATCH(E62,INDEX(Master!$Q:$Q,MATCH(D62,Master!A:A,0),0),-1)),IF(C62="Jumps",INDEX(Master!$Q$1:$Q$1&amp;" Standard Achieved",MATCH(E62,INDEX(Master!$Q:$Q,MATCH(D62,Master!A:A,0),0),1))))))),"No Pof10 Top 10 Target or Outside Target")</f>
        <v>0</v>
      </c>
    </row>
    <row r="63" spans="1:9">
      <c r="A63" s="229"/>
      <c r="B63" s="414"/>
      <c r="C63" s="417"/>
      <c r="D63" s="417"/>
      <c r="E63" s="420"/>
      <c r="F63" s="419" t="b">
        <f>IFERROR(IF(C63="Sprints &amp; Hurdles",INDEX(Master!$F$1:$N$1,MATCH(E63,INDEX(Master!F:N,MATCH(D63,Master!A:A,0),0),-1)),IF(C63="Combined Events",INDEX(Master!$F$1:$N$1,MATCH(E63,INDEX(Master!F:N,MATCH(D63,Master!A:A,0),0),1)),IF(C63="Throws",INDEX(Master!$F$1:$N$1,MATCH(E63,INDEX(Master!F:N,MATCH(D63,Master!A:A,0),0),1)),IF(C63="Endurance",INDEX(Master!$F$1:$N$1,MATCH(E63,INDEX(Master!F:N,MATCH(D63,Master!A:A,0),0),-1)),IF(C63="Jumps",INDEX(Master!$F$1:$N$1,MATCH(E63,INDEX(Master!F:N,MATCH(D63,Master!A:A,0),0),1))))))),"No Level Achieved")</f>
        <v>0</v>
      </c>
      <c r="G63" s="228" t="b" cm="1">
        <f t="array" ref="G63">IFERROR(IF(C63="Sprints &amp; Hurdles",INDEX(Master!$O$1:$O$1&amp;" Standard Achieved",MATCH(E63,INDEX(Master!$O:$O,MATCH(D63,Master!A:A,0),0),-1)),IF(C63="Combined Events",INDEX(Master!$O$1:$O$1&amp;" Standard Achieved",MATCH(E63,INDEX(Master!$O:$O,MATCH(D63,Master!A:A,0),0),1)),IF(C63="Throws",INDEX(Master!$O$1:$O$1&amp;" Standard Achieved",MATCH(E63,INDEX(Master!$O:$O,MATCH(D63,Master!A:A,0),0),1)),IF(C63="Endurance",INDEX(Master!$O$1:$O$1&amp;" Standard Achieved",MATCH(E63,INDEX(Master!$O:$O,MATCH(D63,Master!A:A,0),0),-1)),IF(C63="Jumps",INDEX(Master!$O$1:$O$1&amp;" Standard Achieved",MATCH(E63,INDEX(Master!$O:$O,MATCH(D63,Master!A:A,0),0),1))))))),"No EA Champs Entry Standard or Standard Not Met")</f>
        <v>0</v>
      </c>
      <c r="H63" s="228" t="b" cm="1">
        <f t="array" ref="H63">IFERROR(IF(C63="Sprints &amp; Hurdles",INDEX(Master!$P$1:$P$1&amp;" Standard Achieved",MATCH(E63,INDEX(Master!$P:$P,MATCH(D63,Master!A:A,I191),0),-1)),IF(C63="Combined Events",INDEX(Master!$P$1:$P$1&amp;" Standard Achieved",MATCH(E63,INDEX(Master!$P:$P,MATCH(D63,Master!A:A,0),0),1)),IF(C63="Throws",INDEX(Master!$P$1:$P$1&amp;" Standard Achieved",MATCH(E63,INDEX(Master!$P:$P,MATCH(D63,Master!A:A,0),0),1)),IF(C63="Endurance",INDEX(Master!$P$1:$P$1&amp;" Standard Achieved",MATCH(E63,INDEX(Master!$P:$P,MATCH(D63,Master!A:A,0),0),-1)),IF(C63="Jumps",INDEX(Master!$P$1:$P$1&amp;" Standard Achieved",MATCH(E63,INDEX(Master!$P:$P,MATCH(D63,Master!A:A,0),0),1))))))),"No Pof10 Top 100 Target or Outside Target")</f>
        <v>0</v>
      </c>
      <c r="I63" s="228" t="b" cm="1">
        <f t="array" ref="I63">IFERROR(IF(C63="Sprints &amp; Hurdles",INDEX(Master!$Q$1:$Q$1&amp;" Standard Achieved",MATCH(E63,INDEX(Master!$Q:$Q,MATCH(D63,Master!A:A,I191),0),-1)),IF(C63="Combined Events",INDEX(Master!$Q$1:$Q$1&amp;" Standard Achieved",MATCH(E63,INDEX(Master!$Q:$Q,MATCH(D63,Master!A:A,0),0),1)),IF(C63="Throws",INDEX(Master!$Q$1:$Q$1&amp;" Standard Achieved",MATCH(E63,INDEX(Master!$Q:$Q,MATCH(D63,Master!A:A,0),0),1)),IF(C63="Endurance",INDEX(Master!$Q$1:$Q$1&amp;" Standard Achieved",MATCH(E63,INDEX(Master!$Q:$Q,MATCH(D63,Master!A:A,0),0),-1)),IF(C63="Jumps",INDEX(Master!$Q$1:$Q$1&amp;" Standard Achieved",MATCH(E63,INDEX(Master!$Q:$Q,MATCH(D63,Master!A:A,0),0),1))))))),"No Pof10 Top 10 Target or Outside Target")</f>
        <v>0</v>
      </c>
    </row>
    <row r="64" spans="1:9">
      <c r="A64" s="229"/>
      <c r="B64" s="414"/>
      <c r="C64" s="417"/>
      <c r="D64" s="417"/>
      <c r="E64" s="420"/>
      <c r="F64" s="419" t="b">
        <f>IFERROR(IF(C64="Sprints &amp; Hurdles",INDEX(Master!$F$1:$N$1,MATCH(E64,INDEX(Master!F:N,MATCH(D64,Master!A:A,0),0),-1)),IF(C64="Combined Events",INDEX(Master!$F$1:$N$1,MATCH(E64,INDEX(Master!F:N,MATCH(D64,Master!A:A,0),0),1)),IF(C64="Throws",INDEX(Master!$F$1:$N$1,MATCH(E64,INDEX(Master!F:N,MATCH(D64,Master!A:A,0),0),1)),IF(C64="Endurance",INDEX(Master!$F$1:$N$1,MATCH(E64,INDEX(Master!F:N,MATCH(D64,Master!A:A,0),0),-1)),IF(C64="Jumps",INDEX(Master!$F$1:$N$1,MATCH(E64,INDEX(Master!F:N,MATCH(D64,Master!A:A,0),0),1))))))),"No Level Achieved")</f>
        <v>0</v>
      </c>
      <c r="G64" s="228" t="b" cm="1">
        <f t="array" ref="G64">IFERROR(IF(C64="Sprints &amp; Hurdles",INDEX(Master!$O$1:$O$1&amp;" Standard Achieved",MATCH(E64,INDEX(Master!$O:$O,MATCH(D64,Master!A:A,0),0),-1)),IF(C64="Combined Events",INDEX(Master!$O$1:$O$1&amp;" Standard Achieved",MATCH(E64,INDEX(Master!$O:$O,MATCH(D64,Master!A:A,0),0),1)),IF(C64="Throws",INDEX(Master!$O$1:$O$1&amp;" Standard Achieved",MATCH(E64,INDEX(Master!$O:$O,MATCH(D64,Master!A:A,0),0),1)),IF(C64="Endurance",INDEX(Master!$O$1:$O$1&amp;" Standard Achieved",MATCH(E64,INDEX(Master!$O:$O,MATCH(D64,Master!A:A,0),0),-1)),IF(C64="Jumps",INDEX(Master!$O$1:$O$1&amp;" Standard Achieved",MATCH(E64,INDEX(Master!$O:$O,MATCH(D64,Master!A:A,0),0),1))))))),"No EA Champs Entry Standard or Standard Not Met")</f>
        <v>0</v>
      </c>
      <c r="H64" s="228" t="b" cm="1">
        <f t="array" ref="H64">IFERROR(IF(C64="Sprints &amp; Hurdles",INDEX(Master!$P$1:$P$1&amp;" Standard Achieved",MATCH(E64,INDEX(Master!$P:$P,MATCH(D64,Master!A:A,I192),0),-1)),IF(C64="Combined Events",INDEX(Master!$P$1:$P$1&amp;" Standard Achieved",MATCH(E64,INDEX(Master!$P:$P,MATCH(D64,Master!A:A,0),0),1)),IF(C64="Throws",INDEX(Master!$P$1:$P$1&amp;" Standard Achieved",MATCH(E64,INDEX(Master!$P:$P,MATCH(D64,Master!A:A,0),0),1)),IF(C64="Endurance",INDEX(Master!$P$1:$P$1&amp;" Standard Achieved",MATCH(E64,INDEX(Master!$P:$P,MATCH(D64,Master!A:A,0),0),-1)),IF(C64="Jumps",INDEX(Master!$P$1:$P$1&amp;" Standard Achieved",MATCH(E64,INDEX(Master!$P:$P,MATCH(D64,Master!A:A,0),0),1))))))),"No Pof10 Top 100 Target or Outside Target")</f>
        <v>0</v>
      </c>
      <c r="I64" s="228" t="b" cm="1">
        <f t="array" ref="I64">IFERROR(IF(C64="Sprints &amp; Hurdles",INDEX(Master!$Q$1:$Q$1&amp;" Standard Achieved",MATCH(E64,INDEX(Master!$Q:$Q,MATCH(D64,Master!A:A,I192),0),-1)),IF(C64="Combined Events",INDEX(Master!$Q$1:$Q$1&amp;" Standard Achieved",MATCH(E64,INDEX(Master!$Q:$Q,MATCH(D64,Master!A:A,0),0),1)),IF(C64="Throws",INDEX(Master!$Q$1:$Q$1&amp;" Standard Achieved",MATCH(E64,INDEX(Master!$Q:$Q,MATCH(D64,Master!A:A,0),0),1)),IF(C64="Endurance",INDEX(Master!$Q$1:$Q$1&amp;" Standard Achieved",MATCH(E64,INDEX(Master!$Q:$Q,MATCH(D64,Master!A:A,0),0),-1)),IF(C64="Jumps",INDEX(Master!$Q$1:$Q$1&amp;" Standard Achieved",MATCH(E64,INDEX(Master!$Q:$Q,MATCH(D64,Master!A:A,0),0),1))))))),"No Pof10 Top 10 Target or Outside Target")</f>
        <v>0</v>
      </c>
    </row>
    <row r="65" spans="1:9">
      <c r="A65" s="229"/>
      <c r="B65" s="414"/>
      <c r="C65" s="417"/>
      <c r="D65" s="417"/>
      <c r="E65" s="420"/>
      <c r="F65" s="419" t="b">
        <f>IFERROR(IF(C65="Sprints &amp; Hurdles",INDEX(Master!$F$1:$N$1,MATCH(E65,INDEX(Master!F:N,MATCH(D65,Master!A:A,0),0),-1)),IF(C65="Combined Events",INDEX(Master!$F$1:$N$1,MATCH(E65,INDEX(Master!F:N,MATCH(D65,Master!A:A,0),0),1)),IF(C65="Throws",INDEX(Master!$F$1:$N$1,MATCH(E65,INDEX(Master!F:N,MATCH(D65,Master!A:A,0),0),1)),IF(C65="Endurance",INDEX(Master!$F$1:$N$1,MATCH(E65,INDEX(Master!F:N,MATCH(D65,Master!A:A,0),0),-1)),IF(C65="Jumps",INDEX(Master!$F$1:$N$1,MATCH(E65,INDEX(Master!F:N,MATCH(D65,Master!A:A,0),0),1))))))),"No Level Achieved")</f>
        <v>0</v>
      </c>
      <c r="G65" s="228" t="b" cm="1">
        <f t="array" ref="G65">IFERROR(IF(C65="Sprints &amp; Hurdles",INDEX(Master!$O$1:$O$1&amp;" Standard Achieved",MATCH(E65,INDEX(Master!$O:$O,MATCH(D65,Master!A:A,0),0),-1)),IF(C65="Combined Events",INDEX(Master!$O$1:$O$1&amp;" Standard Achieved",MATCH(E65,INDEX(Master!$O:$O,MATCH(D65,Master!A:A,0),0),1)),IF(C65="Throws",INDEX(Master!$O$1:$O$1&amp;" Standard Achieved",MATCH(E65,INDEX(Master!$O:$O,MATCH(D65,Master!A:A,0),0),1)),IF(C65="Endurance",INDEX(Master!$O$1:$O$1&amp;" Standard Achieved",MATCH(E65,INDEX(Master!$O:$O,MATCH(D65,Master!A:A,0),0),-1)),IF(C65="Jumps",INDEX(Master!$O$1:$O$1&amp;" Standard Achieved",MATCH(E65,INDEX(Master!$O:$O,MATCH(D65,Master!A:A,0),0),1))))))),"No EA Champs Entry Standard or Standard Not Met")</f>
        <v>0</v>
      </c>
      <c r="H65" s="228" t="b" cm="1">
        <f t="array" ref="H65">IFERROR(IF(C65="Sprints &amp; Hurdles",INDEX(Master!$P$1:$P$1&amp;" Standard Achieved",MATCH(E65,INDEX(Master!$P:$P,MATCH(D65,Master!A:A,I193),0),-1)),IF(C65="Combined Events",INDEX(Master!$P$1:$P$1&amp;" Standard Achieved",MATCH(E65,INDEX(Master!$P:$P,MATCH(D65,Master!A:A,0),0),1)),IF(C65="Throws",INDEX(Master!$P$1:$P$1&amp;" Standard Achieved",MATCH(E65,INDEX(Master!$P:$P,MATCH(D65,Master!A:A,0),0),1)),IF(C65="Endurance",INDEX(Master!$P$1:$P$1&amp;" Standard Achieved",MATCH(E65,INDEX(Master!$P:$P,MATCH(D65,Master!A:A,0),0),-1)),IF(C65="Jumps",INDEX(Master!$P$1:$P$1&amp;" Standard Achieved",MATCH(E65,INDEX(Master!$P:$P,MATCH(D65,Master!A:A,0),0),1))))))),"No Pof10 Top 100 Target or Outside Target")</f>
        <v>0</v>
      </c>
      <c r="I65" s="228" t="b" cm="1">
        <f t="array" ref="I65">IFERROR(IF(C65="Sprints &amp; Hurdles",INDEX(Master!$Q$1:$Q$1&amp;" Standard Achieved",MATCH(E65,INDEX(Master!$Q:$Q,MATCH(D65,Master!A:A,I193),0),-1)),IF(C65="Combined Events",INDEX(Master!$Q$1:$Q$1&amp;" Standard Achieved",MATCH(E65,INDEX(Master!$Q:$Q,MATCH(D65,Master!A:A,0),0),1)),IF(C65="Throws",INDEX(Master!$Q$1:$Q$1&amp;" Standard Achieved",MATCH(E65,INDEX(Master!$Q:$Q,MATCH(D65,Master!A:A,0),0),1)),IF(C65="Endurance",INDEX(Master!$Q$1:$Q$1&amp;" Standard Achieved",MATCH(E65,INDEX(Master!$Q:$Q,MATCH(D65,Master!A:A,0),0),-1)),IF(C65="Jumps",INDEX(Master!$Q$1:$Q$1&amp;" Standard Achieved",MATCH(E65,INDEX(Master!$Q:$Q,MATCH(D65,Master!A:A,0),0),1))))))),"No Pof10 Top 10 Target or Outside Target")</f>
        <v>0</v>
      </c>
    </row>
    <row r="66" spans="1:9">
      <c r="A66" s="229"/>
      <c r="B66" s="414"/>
      <c r="C66" s="417"/>
      <c r="D66" s="417"/>
      <c r="E66" s="420"/>
      <c r="F66" s="419" t="b">
        <f>IFERROR(IF(C66="Sprints &amp; Hurdles",INDEX(Master!$F$1:$N$1,MATCH(E66,INDEX(Master!F:N,MATCH(D66,Master!A:A,0),0),-1)),IF(C66="Combined Events",INDEX(Master!$F$1:$N$1,MATCH(E66,INDEX(Master!F:N,MATCH(D66,Master!A:A,0),0),1)),IF(C66="Throws",INDEX(Master!$F$1:$N$1,MATCH(E66,INDEX(Master!F:N,MATCH(D66,Master!A:A,0),0),1)),IF(C66="Endurance",INDEX(Master!$F$1:$N$1,MATCH(E66,INDEX(Master!F:N,MATCH(D66,Master!A:A,0),0),-1)),IF(C66="Jumps",INDEX(Master!$F$1:$N$1,MATCH(E66,INDEX(Master!F:N,MATCH(D66,Master!A:A,0),0),1))))))),"No Level Achieved")</f>
        <v>0</v>
      </c>
      <c r="G66" s="228" t="b" cm="1">
        <f t="array" ref="G66">IFERROR(IF(C66="Sprints &amp; Hurdles",INDEX(Master!$O$1:$O$1&amp;" Standard Achieved",MATCH(E66,INDEX(Master!$O:$O,MATCH(D66,Master!A:A,0),0),-1)),IF(C66="Combined Events",INDEX(Master!$O$1:$O$1&amp;" Standard Achieved",MATCH(E66,INDEX(Master!$O:$O,MATCH(D66,Master!A:A,0),0),1)),IF(C66="Throws",INDEX(Master!$O$1:$O$1&amp;" Standard Achieved",MATCH(E66,INDEX(Master!$O:$O,MATCH(D66,Master!A:A,0),0),1)),IF(C66="Endurance",INDEX(Master!$O$1:$O$1&amp;" Standard Achieved",MATCH(E66,INDEX(Master!$O:$O,MATCH(D66,Master!A:A,0),0),-1)),IF(C66="Jumps",INDEX(Master!$O$1:$O$1&amp;" Standard Achieved",MATCH(E66,INDEX(Master!$O:$O,MATCH(D66,Master!A:A,0),0),1))))))),"No EA Champs Entry Standard or Standard Not Met")</f>
        <v>0</v>
      </c>
      <c r="H66" s="228" t="b" cm="1">
        <f t="array" ref="H66">IFERROR(IF(C66="Sprints &amp; Hurdles",INDEX(Master!$P$1:$P$1&amp;" Standard Achieved",MATCH(E66,INDEX(Master!$P:$P,MATCH(D66,Master!A:A,I194),0),-1)),IF(C66="Combined Events",INDEX(Master!$P$1:$P$1&amp;" Standard Achieved",MATCH(E66,INDEX(Master!$P:$P,MATCH(D66,Master!A:A,0),0),1)),IF(C66="Throws",INDEX(Master!$P$1:$P$1&amp;" Standard Achieved",MATCH(E66,INDEX(Master!$P:$P,MATCH(D66,Master!A:A,0),0),1)),IF(C66="Endurance",INDEX(Master!$P$1:$P$1&amp;" Standard Achieved",MATCH(E66,INDEX(Master!$P:$P,MATCH(D66,Master!A:A,0),0),-1)),IF(C66="Jumps",INDEX(Master!$P$1:$P$1&amp;" Standard Achieved",MATCH(E66,INDEX(Master!$P:$P,MATCH(D66,Master!A:A,0),0),1))))))),"No Pof10 Top 100 Target or Outside Target")</f>
        <v>0</v>
      </c>
      <c r="I66" s="228" t="b" cm="1">
        <f t="array" ref="I66">IFERROR(IF(C66="Sprints &amp; Hurdles",INDEX(Master!$Q$1:$Q$1&amp;" Standard Achieved",MATCH(E66,INDEX(Master!$Q:$Q,MATCH(D66,Master!A:A,I194),0),-1)),IF(C66="Combined Events",INDEX(Master!$Q$1:$Q$1&amp;" Standard Achieved",MATCH(E66,INDEX(Master!$Q:$Q,MATCH(D66,Master!A:A,0),0),1)),IF(C66="Throws",INDEX(Master!$Q$1:$Q$1&amp;" Standard Achieved",MATCH(E66,INDEX(Master!$Q:$Q,MATCH(D66,Master!A:A,0),0),1)),IF(C66="Endurance",INDEX(Master!$Q$1:$Q$1&amp;" Standard Achieved",MATCH(E66,INDEX(Master!$Q:$Q,MATCH(D66,Master!A:A,0),0),-1)),IF(C66="Jumps",INDEX(Master!$Q$1:$Q$1&amp;" Standard Achieved",MATCH(E66,INDEX(Master!$Q:$Q,MATCH(D66,Master!A:A,0),0),1))))))),"No Pof10 Top 10 Target or Outside Target")</f>
        <v>0</v>
      </c>
    </row>
    <row r="67" spans="1:9">
      <c r="A67" s="229"/>
      <c r="B67" s="414"/>
      <c r="C67" s="417"/>
      <c r="D67" s="417"/>
      <c r="E67" s="420"/>
      <c r="F67" s="419" t="b">
        <f>IFERROR(IF(C67="Sprints &amp; Hurdles",INDEX(Master!$F$1:$N$1,MATCH(E67,INDEX(Master!F:N,MATCH(D67,Master!A:A,0),0),-1)),IF(C67="Combined Events",INDEX(Master!$F$1:$N$1,MATCH(E67,INDEX(Master!F:N,MATCH(D67,Master!A:A,0),0),1)),IF(C67="Throws",INDEX(Master!$F$1:$N$1,MATCH(E67,INDEX(Master!F:N,MATCH(D67,Master!A:A,0),0),1)),IF(C67="Endurance",INDEX(Master!$F$1:$N$1,MATCH(E67,INDEX(Master!F:N,MATCH(D67,Master!A:A,0),0),-1)),IF(C67="Jumps",INDEX(Master!$F$1:$N$1,MATCH(E67,INDEX(Master!F:N,MATCH(D67,Master!A:A,0),0),1))))))),"No Level Achieved")</f>
        <v>0</v>
      </c>
      <c r="G67" s="228" t="b" cm="1">
        <f t="array" ref="G67">IFERROR(IF(C67="Sprints &amp; Hurdles",INDEX(Master!$O$1:$O$1&amp;" Standard Achieved",MATCH(E67,INDEX(Master!$O:$O,MATCH(D67,Master!A:A,0),0),-1)),IF(C67="Combined Events",INDEX(Master!$O$1:$O$1&amp;" Standard Achieved",MATCH(E67,INDEX(Master!$O:$O,MATCH(D67,Master!A:A,0),0),1)),IF(C67="Throws",INDEX(Master!$O$1:$O$1&amp;" Standard Achieved",MATCH(E67,INDEX(Master!$O:$O,MATCH(D67,Master!A:A,0),0),1)),IF(C67="Endurance",INDEX(Master!$O$1:$O$1&amp;" Standard Achieved",MATCH(E67,INDEX(Master!$O:$O,MATCH(D67,Master!A:A,0),0),-1)),IF(C67="Jumps",INDEX(Master!$O$1:$O$1&amp;" Standard Achieved",MATCH(E67,INDEX(Master!$O:$O,MATCH(D67,Master!A:A,0),0),1))))))),"No EA Champs Entry Standard or Standard Not Met")</f>
        <v>0</v>
      </c>
      <c r="H67" s="228" t="b" cm="1">
        <f t="array" ref="H67">IFERROR(IF(C67="Sprints &amp; Hurdles",INDEX(Master!$P$1:$P$1&amp;" Standard Achieved",MATCH(E67,INDEX(Master!$P:$P,MATCH(D67,Master!A:A,I195),0),-1)),IF(C67="Combined Events",INDEX(Master!$P$1:$P$1&amp;" Standard Achieved",MATCH(E67,INDEX(Master!$P:$P,MATCH(D67,Master!A:A,0),0),1)),IF(C67="Throws",INDEX(Master!$P$1:$P$1&amp;" Standard Achieved",MATCH(E67,INDEX(Master!$P:$P,MATCH(D67,Master!A:A,0),0),1)),IF(C67="Endurance",INDEX(Master!$P$1:$P$1&amp;" Standard Achieved",MATCH(E67,INDEX(Master!$P:$P,MATCH(D67,Master!A:A,0),0),-1)),IF(C67="Jumps",INDEX(Master!$P$1:$P$1&amp;" Standard Achieved",MATCH(E67,INDEX(Master!$P:$P,MATCH(D67,Master!A:A,0),0),1))))))),"No Pof10 Top 100 Target or Outside Target")</f>
        <v>0</v>
      </c>
      <c r="I67" s="228" t="b" cm="1">
        <f t="array" ref="I67">IFERROR(IF(C67="Sprints &amp; Hurdles",INDEX(Master!$Q$1:$Q$1&amp;" Standard Achieved",MATCH(E67,INDEX(Master!$Q:$Q,MATCH(D67,Master!A:A,I195),0),-1)),IF(C67="Combined Events",INDEX(Master!$Q$1:$Q$1&amp;" Standard Achieved",MATCH(E67,INDEX(Master!$Q:$Q,MATCH(D67,Master!A:A,0),0),1)),IF(C67="Throws",INDEX(Master!$Q$1:$Q$1&amp;" Standard Achieved",MATCH(E67,INDEX(Master!$Q:$Q,MATCH(D67,Master!A:A,0),0),1)),IF(C67="Endurance",INDEX(Master!$Q$1:$Q$1&amp;" Standard Achieved",MATCH(E67,INDEX(Master!$Q:$Q,MATCH(D67,Master!A:A,0),0),-1)),IF(C67="Jumps",INDEX(Master!$Q$1:$Q$1&amp;" Standard Achieved",MATCH(E67,INDEX(Master!$Q:$Q,MATCH(D67,Master!A:A,0),0),1))))))),"No Pof10 Top 10 Target or Outside Target")</f>
        <v>0</v>
      </c>
    </row>
    <row r="68" spans="1:9">
      <c r="A68" s="229"/>
      <c r="B68" s="414"/>
      <c r="C68" s="417"/>
      <c r="D68" s="417"/>
      <c r="E68" s="420"/>
      <c r="F68" s="419" t="b">
        <f>IFERROR(IF(C68="Sprints &amp; Hurdles",INDEX(Master!$F$1:$N$1,MATCH(E68,INDEX(Master!F:N,MATCH(D68,Master!A:A,0),0),-1)),IF(C68="Combined Events",INDEX(Master!$F$1:$N$1,MATCH(E68,INDEX(Master!F:N,MATCH(D68,Master!A:A,0),0),1)),IF(C68="Throws",INDEX(Master!$F$1:$N$1,MATCH(E68,INDEX(Master!F:N,MATCH(D68,Master!A:A,0),0),1)),IF(C68="Endurance",INDEX(Master!$F$1:$N$1,MATCH(E68,INDEX(Master!F:N,MATCH(D68,Master!A:A,0),0),-1)),IF(C68="Jumps",INDEX(Master!$F$1:$N$1,MATCH(E68,INDEX(Master!F:N,MATCH(D68,Master!A:A,0),0),1))))))),"No Level Achieved")</f>
        <v>0</v>
      </c>
      <c r="G68" s="228" t="b" cm="1">
        <f t="array" ref="G68">IFERROR(IF(C68="Sprints &amp; Hurdles",INDEX(Master!$O$1:$O$1&amp;" Standard Achieved",MATCH(E68,INDEX(Master!$O:$O,MATCH(D68,Master!A:A,0),0),-1)),IF(C68="Combined Events",INDEX(Master!$O$1:$O$1&amp;" Standard Achieved",MATCH(E68,INDEX(Master!$O:$O,MATCH(D68,Master!A:A,0),0),1)),IF(C68="Throws",INDEX(Master!$O$1:$O$1&amp;" Standard Achieved",MATCH(E68,INDEX(Master!$O:$O,MATCH(D68,Master!A:A,0),0),1)),IF(C68="Endurance",INDEX(Master!$O$1:$O$1&amp;" Standard Achieved",MATCH(E68,INDEX(Master!$O:$O,MATCH(D68,Master!A:A,0),0),-1)),IF(C68="Jumps",INDEX(Master!$O$1:$O$1&amp;" Standard Achieved",MATCH(E68,INDEX(Master!$O:$O,MATCH(D68,Master!A:A,0),0),1))))))),"No EA Champs Entry Standard or Standard Not Met")</f>
        <v>0</v>
      </c>
      <c r="H68" s="228" t="b" cm="1">
        <f t="array" ref="H68">IFERROR(IF(C68="Sprints &amp; Hurdles",INDEX(Master!$P$1:$P$1&amp;" Standard Achieved",MATCH(E68,INDEX(Master!$P:$P,MATCH(D68,Master!A:A,I196),0),-1)),IF(C68="Combined Events",INDEX(Master!$P$1:$P$1&amp;" Standard Achieved",MATCH(E68,INDEX(Master!$P:$P,MATCH(D68,Master!A:A,0),0),1)),IF(C68="Throws",INDEX(Master!$P$1:$P$1&amp;" Standard Achieved",MATCH(E68,INDEX(Master!$P:$P,MATCH(D68,Master!A:A,0),0),1)),IF(C68="Endurance",INDEX(Master!$P$1:$P$1&amp;" Standard Achieved",MATCH(E68,INDEX(Master!$P:$P,MATCH(D68,Master!A:A,0),0),-1)),IF(C68="Jumps",INDEX(Master!$P$1:$P$1&amp;" Standard Achieved",MATCH(E68,INDEX(Master!$P:$P,MATCH(D68,Master!A:A,0),0),1))))))),"No Pof10 Top 100 Target or Outside Target")</f>
        <v>0</v>
      </c>
      <c r="I68" s="228" t="b" cm="1">
        <f t="array" ref="I68">IFERROR(IF(C68="Sprints &amp; Hurdles",INDEX(Master!$Q$1:$Q$1&amp;" Standard Achieved",MATCH(E68,INDEX(Master!$Q:$Q,MATCH(D68,Master!A:A,I196),0),-1)),IF(C68="Combined Events",INDEX(Master!$Q$1:$Q$1&amp;" Standard Achieved",MATCH(E68,INDEX(Master!$Q:$Q,MATCH(D68,Master!A:A,0),0),1)),IF(C68="Throws",INDEX(Master!$Q$1:$Q$1&amp;" Standard Achieved",MATCH(E68,INDEX(Master!$Q:$Q,MATCH(D68,Master!A:A,0),0),1)),IF(C68="Endurance",INDEX(Master!$Q$1:$Q$1&amp;" Standard Achieved",MATCH(E68,INDEX(Master!$Q:$Q,MATCH(D68,Master!A:A,0),0),-1)),IF(C68="Jumps",INDEX(Master!$Q$1:$Q$1&amp;" Standard Achieved",MATCH(E68,INDEX(Master!$Q:$Q,MATCH(D68,Master!A:A,0),0),1))))))),"No Pof10 Top 10 Target or Outside Target")</f>
        <v>0</v>
      </c>
    </row>
    <row r="69" spans="1:9">
      <c r="A69" s="229"/>
      <c r="B69" s="414"/>
      <c r="C69" s="417"/>
      <c r="D69" s="417"/>
      <c r="E69" s="420"/>
      <c r="F69" s="419" t="b">
        <f>IFERROR(IF(C69="Sprints &amp; Hurdles",INDEX(Master!$F$1:$N$1,MATCH(E69,INDEX(Master!F:N,MATCH(D69,Master!A:A,0),0),-1)),IF(C69="Combined Events",INDEX(Master!$F$1:$N$1,MATCH(E69,INDEX(Master!F:N,MATCH(D69,Master!A:A,0),0),1)),IF(C69="Throws",INDEX(Master!$F$1:$N$1,MATCH(E69,INDEX(Master!F:N,MATCH(D69,Master!A:A,0),0),1)),IF(C69="Endurance",INDEX(Master!$F$1:$N$1,MATCH(E69,INDEX(Master!F:N,MATCH(D69,Master!A:A,0),0),-1)),IF(C69="Jumps",INDEX(Master!$F$1:$N$1,MATCH(E69,INDEX(Master!F:N,MATCH(D69,Master!A:A,0),0),1))))))),"No Level Achieved")</f>
        <v>0</v>
      </c>
      <c r="G69" s="228" t="b" cm="1">
        <f t="array" ref="G69">IFERROR(IF(C69="Sprints &amp; Hurdles",INDEX(Master!$O$1:$O$1&amp;" Standard Achieved",MATCH(E69,INDEX(Master!$O:$O,MATCH(D69,Master!A:A,0),0),-1)),IF(C69="Combined Events",INDEX(Master!$O$1:$O$1&amp;" Standard Achieved",MATCH(E69,INDEX(Master!$O:$O,MATCH(D69,Master!A:A,0),0),1)),IF(C69="Throws",INDEX(Master!$O$1:$O$1&amp;" Standard Achieved",MATCH(E69,INDEX(Master!$O:$O,MATCH(D69,Master!A:A,0),0),1)),IF(C69="Endurance",INDEX(Master!$O$1:$O$1&amp;" Standard Achieved",MATCH(E69,INDEX(Master!$O:$O,MATCH(D69,Master!A:A,0),0),-1)),IF(C69="Jumps",INDEX(Master!$O$1:$O$1&amp;" Standard Achieved",MATCH(E69,INDEX(Master!$O:$O,MATCH(D69,Master!A:A,0),0),1))))))),"No EA Champs Entry Standard or Standard Not Met")</f>
        <v>0</v>
      </c>
      <c r="H69" s="228" t="b" cm="1">
        <f t="array" ref="H69">IFERROR(IF(C69="Sprints &amp; Hurdles",INDEX(Master!$P$1:$P$1&amp;" Standard Achieved",MATCH(E69,INDEX(Master!$P:$P,MATCH(D69,Master!A:A,I197),0),-1)),IF(C69="Combined Events",INDEX(Master!$P$1:$P$1&amp;" Standard Achieved",MATCH(E69,INDEX(Master!$P:$P,MATCH(D69,Master!A:A,0),0),1)),IF(C69="Throws",INDEX(Master!$P$1:$P$1&amp;" Standard Achieved",MATCH(E69,INDEX(Master!$P:$P,MATCH(D69,Master!A:A,0),0),1)),IF(C69="Endurance",INDEX(Master!$P$1:$P$1&amp;" Standard Achieved",MATCH(E69,INDEX(Master!$P:$P,MATCH(D69,Master!A:A,0),0),-1)),IF(C69="Jumps",INDEX(Master!$P$1:$P$1&amp;" Standard Achieved",MATCH(E69,INDEX(Master!$P:$P,MATCH(D69,Master!A:A,0),0),1))))))),"No Pof10 Top 100 Target or Outside Target")</f>
        <v>0</v>
      </c>
      <c r="I69" s="228" t="b" cm="1">
        <f t="array" ref="I69">IFERROR(IF(C69="Sprints &amp; Hurdles",INDEX(Master!$Q$1:$Q$1&amp;" Standard Achieved",MATCH(E69,INDEX(Master!$Q:$Q,MATCH(D69,Master!A:A,I197),0),-1)),IF(C69="Combined Events",INDEX(Master!$Q$1:$Q$1&amp;" Standard Achieved",MATCH(E69,INDEX(Master!$Q:$Q,MATCH(D69,Master!A:A,0),0),1)),IF(C69="Throws",INDEX(Master!$Q$1:$Q$1&amp;" Standard Achieved",MATCH(E69,INDEX(Master!$Q:$Q,MATCH(D69,Master!A:A,0),0),1)),IF(C69="Endurance",INDEX(Master!$Q$1:$Q$1&amp;" Standard Achieved",MATCH(E69,INDEX(Master!$Q:$Q,MATCH(D69,Master!A:A,0),0),-1)),IF(C69="Jumps",INDEX(Master!$Q$1:$Q$1&amp;" Standard Achieved",MATCH(E69,INDEX(Master!$Q:$Q,MATCH(D69,Master!A:A,0),0),1))))))),"No Pof10 Top 10 Target or Outside Target")</f>
        <v>0</v>
      </c>
    </row>
    <row r="70" spans="1:9">
      <c r="A70" s="229"/>
      <c r="B70" s="414"/>
      <c r="C70" s="417"/>
      <c r="D70" s="417"/>
      <c r="E70" s="420"/>
      <c r="F70" s="419" t="b">
        <f>IFERROR(IF(C70="Sprints &amp; Hurdles",INDEX(Master!$F$1:$N$1,MATCH(E70,INDEX(Master!F:N,MATCH(D70,Master!A:A,0),0),-1)),IF(C70="Combined Events",INDEX(Master!$F$1:$N$1,MATCH(E70,INDEX(Master!F:N,MATCH(D70,Master!A:A,0),0),1)),IF(C70="Throws",INDEX(Master!$F$1:$N$1,MATCH(E70,INDEX(Master!F:N,MATCH(D70,Master!A:A,0),0),1)),IF(C70="Endurance",INDEX(Master!$F$1:$N$1,MATCH(E70,INDEX(Master!F:N,MATCH(D70,Master!A:A,0),0),-1)),IF(C70="Jumps",INDEX(Master!$F$1:$N$1,MATCH(E70,INDEX(Master!F:N,MATCH(D70,Master!A:A,0),0),1))))))),"No Level Achieved")</f>
        <v>0</v>
      </c>
      <c r="G70" s="228" t="b" cm="1">
        <f t="array" ref="G70">IFERROR(IF(C70="Sprints &amp; Hurdles",INDEX(Master!$O$1:$O$1&amp;" Standard Achieved",MATCH(E70,INDEX(Master!$O:$O,MATCH(D70,Master!A:A,0),0),-1)),IF(C70="Combined Events",INDEX(Master!$O$1:$O$1&amp;" Standard Achieved",MATCH(E70,INDEX(Master!$O:$O,MATCH(D70,Master!A:A,0),0),1)),IF(C70="Throws",INDEX(Master!$O$1:$O$1&amp;" Standard Achieved",MATCH(E70,INDEX(Master!$O:$O,MATCH(D70,Master!A:A,0),0),1)),IF(C70="Endurance",INDEX(Master!$O$1:$O$1&amp;" Standard Achieved",MATCH(E70,INDEX(Master!$O:$O,MATCH(D70,Master!A:A,0),0),-1)),IF(C70="Jumps",INDEX(Master!$O$1:$O$1&amp;" Standard Achieved",MATCH(E70,INDEX(Master!$O:$O,MATCH(D70,Master!A:A,0),0),1))))))),"No EA Champs Entry Standard or Standard Not Met")</f>
        <v>0</v>
      </c>
      <c r="H70" s="228" t="b" cm="1">
        <f t="array" ref="H70">IFERROR(IF(C70="Sprints &amp; Hurdles",INDEX(Master!$P$1:$P$1&amp;" Standard Achieved",MATCH(E70,INDEX(Master!$P:$P,MATCH(D70,Master!A:A,I198),0),-1)),IF(C70="Combined Events",INDEX(Master!$P$1:$P$1&amp;" Standard Achieved",MATCH(E70,INDEX(Master!$P:$P,MATCH(D70,Master!A:A,0),0),1)),IF(C70="Throws",INDEX(Master!$P$1:$P$1&amp;" Standard Achieved",MATCH(E70,INDEX(Master!$P:$P,MATCH(D70,Master!A:A,0),0),1)),IF(C70="Endurance",INDEX(Master!$P$1:$P$1&amp;" Standard Achieved",MATCH(E70,INDEX(Master!$P:$P,MATCH(D70,Master!A:A,0),0),-1)),IF(C70="Jumps",INDEX(Master!$P$1:$P$1&amp;" Standard Achieved",MATCH(E70,INDEX(Master!$P:$P,MATCH(D70,Master!A:A,0),0),1))))))),"No Pof10 Top 100 Target or Outside Target")</f>
        <v>0</v>
      </c>
      <c r="I70" s="228" t="b" cm="1">
        <f t="array" ref="I70">IFERROR(IF(C70="Sprints &amp; Hurdles",INDEX(Master!$Q$1:$Q$1&amp;" Standard Achieved",MATCH(E70,INDEX(Master!$Q:$Q,MATCH(D70,Master!A:A,I198),0),-1)),IF(C70="Combined Events",INDEX(Master!$Q$1:$Q$1&amp;" Standard Achieved",MATCH(E70,INDEX(Master!$Q:$Q,MATCH(D70,Master!A:A,0),0),1)),IF(C70="Throws",INDEX(Master!$Q$1:$Q$1&amp;" Standard Achieved",MATCH(E70,INDEX(Master!$Q:$Q,MATCH(D70,Master!A:A,0),0),1)),IF(C70="Endurance",INDEX(Master!$Q$1:$Q$1&amp;" Standard Achieved",MATCH(E70,INDEX(Master!$Q:$Q,MATCH(D70,Master!A:A,0),0),-1)),IF(C70="Jumps",INDEX(Master!$Q$1:$Q$1&amp;" Standard Achieved",MATCH(E70,INDEX(Master!$Q:$Q,MATCH(D70,Master!A:A,0),0),1))))))),"No Pof10 Top 10 Target or Outside Target")</f>
        <v>0</v>
      </c>
    </row>
    <row r="71" spans="1:9">
      <c r="A71" s="229"/>
      <c r="B71" s="414"/>
      <c r="C71" s="417"/>
      <c r="D71" s="417"/>
      <c r="E71" s="420"/>
      <c r="F71" s="419" t="b">
        <f>IFERROR(IF(C71="Sprints &amp; Hurdles",INDEX(Master!$F$1:$N$1,MATCH(E71,INDEX(Master!F:N,MATCH(D71,Master!A:A,0),0),-1)),IF(C71="Combined Events",INDEX(Master!$F$1:$N$1,MATCH(E71,INDEX(Master!F:N,MATCH(D71,Master!A:A,0),0),1)),IF(C71="Throws",INDEX(Master!$F$1:$N$1,MATCH(E71,INDEX(Master!F:N,MATCH(D71,Master!A:A,0),0),1)),IF(C71="Endurance",INDEX(Master!$F$1:$N$1,MATCH(E71,INDEX(Master!F:N,MATCH(D71,Master!A:A,0),0),-1)),IF(C71="Jumps",INDEX(Master!$F$1:$N$1,MATCH(E71,INDEX(Master!F:N,MATCH(D71,Master!A:A,0),0),1))))))),"No Level Achieved")</f>
        <v>0</v>
      </c>
      <c r="G71" s="228" t="b" cm="1">
        <f t="array" ref="G71">IFERROR(IF(C71="Sprints &amp; Hurdles",INDEX(Master!$O$1:$O$1&amp;" Standard Achieved",MATCH(E71,INDEX(Master!$O:$O,MATCH(D71,Master!A:A,0),0),-1)),IF(C71="Combined Events",INDEX(Master!$O$1:$O$1&amp;" Standard Achieved",MATCH(E71,INDEX(Master!$O:$O,MATCH(D71,Master!A:A,0),0),1)),IF(C71="Throws",INDEX(Master!$O$1:$O$1&amp;" Standard Achieved",MATCH(E71,INDEX(Master!$O:$O,MATCH(D71,Master!A:A,0),0),1)),IF(C71="Endurance",INDEX(Master!$O$1:$O$1&amp;" Standard Achieved",MATCH(E71,INDEX(Master!$O:$O,MATCH(D71,Master!A:A,0),0),-1)),IF(C71="Jumps",INDEX(Master!$O$1:$O$1&amp;" Standard Achieved",MATCH(E71,INDEX(Master!$O:$O,MATCH(D71,Master!A:A,0),0),1))))))),"No EA Champs Entry Standard or Standard Not Met")</f>
        <v>0</v>
      </c>
      <c r="H71" s="228" t="b" cm="1">
        <f t="array" ref="H71">IFERROR(IF(C71="Sprints &amp; Hurdles",INDEX(Master!$P$1:$P$1&amp;" Standard Achieved",MATCH(E71,INDEX(Master!$P:$P,MATCH(D71,Master!A:A,I199),0),-1)),IF(C71="Combined Events",INDEX(Master!$P$1:$P$1&amp;" Standard Achieved",MATCH(E71,INDEX(Master!$P:$P,MATCH(D71,Master!A:A,0),0),1)),IF(C71="Throws",INDEX(Master!$P$1:$P$1&amp;" Standard Achieved",MATCH(E71,INDEX(Master!$P:$P,MATCH(D71,Master!A:A,0),0),1)),IF(C71="Endurance",INDEX(Master!$P$1:$P$1&amp;" Standard Achieved",MATCH(E71,INDEX(Master!$P:$P,MATCH(D71,Master!A:A,0),0),-1)),IF(C71="Jumps",INDEX(Master!$P$1:$P$1&amp;" Standard Achieved",MATCH(E71,INDEX(Master!$P:$P,MATCH(D71,Master!A:A,0),0),1))))))),"No Pof10 Top 100 Target or Outside Target")</f>
        <v>0</v>
      </c>
      <c r="I71" s="228" t="b" cm="1">
        <f t="array" ref="I71">IFERROR(IF(C71="Sprints &amp; Hurdles",INDEX(Master!$Q$1:$Q$1&amp;" Standard Achieved",MATCH(E71,INDEX(Master!$Q:$Q,MATCH(D71,Master!A:A,I199),0),-1)),IF(C71="Combined Events",INDEX(Master!$Q$1:$Q$1&amp;" Standard Achieved",MATCH(E71,INDEX(Master!$Q:$Q,MATCH(D71,Master!A:A,0),0),1)),IF(C71="Throws",INDEX(Master!$Q$1:$Q$1&amp;" Standard Achieved",MATCH(E71,INDEX(Master!$Q:$Q,MATCH(D71,Master!A:A,0),0),1)),IF(C71="Endurance",INDEX(Master!$Q$1:$Q$1&amp;" Standard Achieved",MATCH(E71,INDEX(Master!$Q:$Q,MATCH(D71,Master!A:A,0),0),-1)),IF(C71="Jumps",INDEX(Master!$Q$1:$Q$1&amp;" Standard Achieved",MATCH(E71,INDEX(Master!$Q:$Q,MATCH(D71,Master!A:A,0),0),1))))))),"No Pof10 Top 10 Target or Outside Target")</f>
        <v>0</v>
      </c>
    </row>
    <row r="72" spans="1:9">
      <c r="A72" s="229"/>
      <c r="B72" s="414"/>
      <c r="C72" s="417"/>
      <c r="D72" s="417"/>
      <c r="E72" s="420"/>
      <c r="F72" s="419" t="b">
        <f>IFERROR(IF(C72="Sprints &amp; Hurdles",INDEX(Master!$F$1:$N$1,MATCH(E72,INDEX(Master!F:N,MATCH(D72,Master!A:A,0),0),-1)),IF(C72="Combined Events",INDEX(Master!$F$1:$N$1,MATCH(E72,INDEX(Master!F:N,MATCH(D72,Master!A:A,0),0),1)),IF(C72="Throws",INDEX(Master!$F$1:$N$1,MATCH(E72,INDEX(Master!F:N,MATCH(D72,Master!A:A,0),0),1)),IF(C72="Endurance",INDEX(Master!$F$1:$N$1,MATCH(E72,INDEX(Master!F:N,MATCH(D72,Master!A:A,0),0),-1)),IF(C72="Jumps",INDEX(Master!$F$1:$N$1,MATCH(E72,INDEX(Master!F:N,MATCH(D72,Master!A:A,0),0),1))))))),"No Level Achieved")</f>
        <v>0</v>
      </c>
      <c r="G72" s="228" t="b" cm="1">
        <f t="array" ref="G72">IFERROR(IF(C72="Sprints &amp; Hurdles",INDEX(Master!$O$1:$O$1&amp;" Standard Achieved",MATCH(E72,INDEX(Master!$O:$O,MATCH(D72,Master!A:A,0),0),-1)),IF(C72="Combined Events",INDEX(Master!$O$1:$O$1&amp;" Standard Achieved",MATCH(E72,INDEX(Master!$O:$O,MATCH(D72,Master!A:A,0),0),1)),IF(C72="Throws",INDEX(Master!$O$1:$O$1&amp;" Standard Achieved",MATCH(E72,INDEX(Master!$O:$O,MATCH(D72,Master!A:A,0),0),1)),IF(C72="Endurance",INDEX(Master!$O$1:$O$1&amp;" Standard Achieved",MATCH(E72,INDEX(Master!$O:$O,MATCH(D72,Master!A:A,0),0),-1)),IF(C72="Jumps",INDEX(Master!$O$1:$O$1&amp;" Standard Achieved",MATCH(E72,INDEX(Master!$O:$O,MATCH(D72,Master!A:A,0),0),1))))))),"No EA Champs Entry Standard or Standard Not Met")</f>
        <v>0</v>
      </c>
      <c r="H72" s="228" t="b" cm="1">
        <f t="array" ref="H72">IFERROR(IF(C72="Sprints &amp; Hurdles",INDEX(Master!$P$1:$P$1&amp;" Standard Achieved",MATCH(E72,INDEX(Master!$P:$P,MATCH(D72,Master!A:A,I200),0),-1)),IF(C72="Combined Events",INDEX(Master!$P$1:$P$1&amp;" Standard Achieved",MATCH(E72,INDEX(Master!$P:$P,MATCH(D72,Master!A:A,0),0),1)),IF(C72="Throws",INDEX(Master!$P$1:$P$1&amp;" Standard Achieved",MATCH(E72,INDEX(Master!$P:$P,MATCH(D72,Master!A:A,0),0),1)),IF(C72="Endurance",INDEX(Master!$P$1:$P$1&amp;" Standard Achieved",MATCH(E72,INDEX(Master!$P:$P,MATCH(D72,Master!A:A,0),0),-1)),IF(C72="Jumps",INDEX(Master!$P$1:$P$1&amp;" Standard Achieved",MATCH(E72,INDEX(Master!$P:$P,MATCH(D72,Master!A:A,0),0),1))))))),"No Pof10 Top 100 Target or Outside Target")</f>
        <v>0</v>
      </c>
      <c r="I72" s="228" t="b" cm="1">
        <f t="array" ref="I72">IFERROR(IF(C72="Sprints &amp; Hurdles",INDEX(Master!$Q$1:$Q$1&amp;" Standard Achieved",MATCH(E72,INDEX(Master!$Q:$Q,MATCH(D72,Master!A:A,I200),0),-1)),IF(C72="Combined Events",INDEX(Master!$Q$1:$Q$1&amp;" Standard Achieved",MATCH(E72,INDEX(Master!$Q:$Q,MATCH(D72,Master!A:A,0),0),1)),IF(C72="Throws",INDEX(Master!$Q$1:$Q$1&amp;" Standard Achieved",MATCH(E72,INDEX(Master!$Q:$Q,MATCH(D72,Master!A:A,0),0),1)),IF(C72="Endurance",INDEX(Master!$Q$1:$Q$1&amp;" Standard Achieved",MATCH(E72,INDEX(Master!$Q:$Q,MATCH(D72,Master!A:A,0),0),-1)),IF(C72="Jumps",INDEX(Master!$Q$1:$Q$1&amp;" Standard Achieved",MATCH(E72,INDEX(Master!$Q:$Q,MATCH(D72,Master!A:A,0),0),1))))))),"No Pof10 Top 10 Target or Outside Target")</f>
        <v>0</v>
      </c>
    </row>
    <row r="73" spans="1:9">
      <c r="A73" s="229"/>
      <c r="B73" s="414"/>
      <c r="C73" s="417"/>
      <c r="D73" s="417"/>
      <c r="E73" s="420"/>
      <c r="F73" s="419" t="b">
        <f>IFERROR(IF(C73="Sprints &amp; Hurdles",INDEX(Master!$F$1:$N$1,MATCH(E73,INDEX(Master!F:N,MATCH(D73,Master!A:A,0),0),-1)),IF(C73="Combined Events",INDEX(Master!$F$1:$N$1,MATCH(E73,INDEX(Master!F:N,MATCH(D73,Master!A:A,0),0),1)),IF(C73="Throws",INDEX(Master!$F$1:$N$1,MATCH(E73,INDEX(Master!F:N,MATCH(D73,Master!A:A,0),0),1)),IF(C73="Endurance",INDEX(Master!$F$1:$N$1,MATCH(E73,INDEX(Master!F:N,MATCH(D73,Master!A:A,0),0),-1)),IF(C73="Jumps",INDEX(Master!$F$1:$N$1,MATCH(E73,INDEX(Master!F:N,MATCH(D73,Master!A:A,0),0),1))))))),"No Level Achieved")</f>
        <v>0</v>
      </c>
      <c r="G73" s="228" t="b" cm="1">
        <f t="array" ref="G73">IFERROR(IF(C73="Sprints &amp; Hurdles",INDEX(Master!$O$1:$O$1&amp;" Standard Achieved",MATCH(E73,INDEX(Master!$O:$O,MATCH(D73,Master!A:A,0),0),-1)),IF(C73="Combined Events",INDEX(Master!$O$1:$O$1&amp;" Standard Achieved",MATCH(E73,INDEX(Master!$O:$O,MATCH(D73,Master!A:A,0),0),1)),IF(C73="Throws",INDEX(Master!$O$1:$O$1&amp;" Standard Achieved",MATCH(E73,INDEX(Master!$O:$O,MATCH(D73,Master!A:A,0),0),1)),IF(C73="Endurance",INDEX(Master!$O$1:$O$1&amp;" Standard Achieved",MATCH(E73,INDEX(Master!$O:$O,MATCH(D73,Master!A:A,0),0),-1)),IF(C73="Jumps",INDEX(Master!$O$1:$O$1&amp;" Standard Achieved",MATCH(E73,INDEX(Master!$O:$O,MATCH(D73,Master!A:A,0),0),1))))))),"No EA Champs Entry Standard or Standard Not Met")</f>
        <v>0</v>
      </c>
      <c r="H73" s="228" t="b" cm="1">
        <f t="array" ref="H73">IFERROR(IF(C73="Sprints &amp; Hurdles",INDEX(Master!$P$1:$P$1&amp;" Standard Achieved",MATCH(E73,INDEX(Master!$P:$P,MATCH(D73,Master!A:A,I201),0),-1)),IF(C73="Combined Events",INDEX(Master!$P$1:$P$1&amp;" Standard Achieved",MATCH(E73,INDEX(Master!$P:$P,MATCH(D73,Master!A:A,0),0),1)),IF(C73="Throws",INDEX(Master!$P$1:$P$1&amp;" Standard Achieved",MATCH(E73,INDEX(Master!$P:$P,MATCH(D73,Master!A:A,0),0),1)),IF(C73="Endurance",INDEX(Master!$P$1:$P$1&amp;" Standard Achieved",MATCH(E73,INDEX(Master!$P:$P,MATCH(D73,Master!A:A,0),0),-1)),IF(C73="Jumps",INDEX(Master!$P$1:$P$1&amp;" Standard Achieved",MATCH(E73,INDEX(Master!$P:$P,MATCH(D73,Master!A:A,0),0),1))))))),"No Pof10 Top 100 Target or Outside Target")</f>
        <v>0</v>
      </c>
      <c r="I73" s="228" t="b" cm="1">
        <f t="array" ref="I73">IFERROR(IF(C73="Sprints &amp; Hurdles",INDEX(Master!$Q$1:$Q$1&amp;" Standard Achieved",MATCH(E73,INDEX(Master!$Q:$Q,MATCH(D73,Master!A:A,I201),0),-1)),IF(C73="Combined Events",INDEX(Master!$Q$1:$Q$1&amp;" Standard Achieved",MATCH(E73,INDEX(Master!$Q:$Q,MATCH(D73,Master!A:A,0),0),1)),IF(C73="Throws",INDEX(Master!$Q$1:$Q$1&amp;" Standard Achieved",MATCH(E73,INDEX(Master!$Q:$Q,MATCH(D73,Master!A:A,0),0),1)),IF(C73="Endurance",INDEX(Master!$Q$1:$Q$1&amp;" Standard Achieved",MATCH(E73,INDEX(Master!$Q:$Q,MATCH(D73,Master!A:A,0),0),-1)),IF(C73="Jumps",INDEX(Master!$Q$1:$Q$1&amp;" Standard Achieved",MATCH(E73,INDEX(Master!$Q:$Q,MATCH(D73,Master!A:A,0),0),1))))))),"No Pof10 Top 10 Target or Outside Target")</f>
        <v>0</v>
      </c>
    </row>
    <row r="74" spans="1:9">
      <c r="A74" s="229"/>
      <c r="B74" s="414"/>
      <c r="C74" s="417"/>
      <c r="D74" s="417"/>
      <c r="E74" s="420"/>
      <c r="F74" s="419" t="b">
        <f>IFERROR(IF(C74="Sprints &amp; Hurdles",INDEX(Master!$F$1:$N$1,MATCH(E74,INDEX(Master!F:N,MATCH(D74,Master!A:A,0),0),-1)),IF(C74="Combined Events",INDEX(Master!$F$1:$N$1,MATCH(E74,INDEX(Master!F:N,MATCH(D74,Master!A:A,0),0),1)),IF(C74="Throws",INDEX(Master!$F$1:$N$1,MATCH(E74,INDEX(Master!F:N,MATCH(D74,Master!A:A,0),0),1)),IF(C74="Endurance",INDEX(Master!$F$1:$N$1,MATCH(E74,INDEX(Master!F:N,MATCH(D74,Master!A:A,0),0),-1)),IF(C74="Jumps",INDEX(Master!$F$1:$N$1,MATCH(E74,INDEX(Master!F:N,MATCH(D74,Master!A:A,0),0),1))))))),"No Level Achieved")</f>
        <v>0</v>
      </c>
      <c r="G74" s="228" t="b" cm="1">
        <f t="array" ref="G74">IFERROR(IF(C74="Sprints &amp; Hurdles",INDEX(Master!$O$1:$O$1&amp;" Standard Achieved",MATCH(E74,INDEX(Master!$O:$O,MATCH(D74,Master!A:A,0),0),-1)),IF(C74="Combined Events",INDEX(Master!$O$1:$O$1&amp;" Standard Achieved",MATCH(E74,INDEX(Master!$O:$O,MATCH(D74,Master!A:A,0),0),1)),IF(C74="Throws",INDEX(Master!$O$1:$O$1&amp;" Standard Achieved",MATCH(E74,INDEX(Master!$O:$O,MATCH(D74,Master!A:A,0),0),1)),IF(C74="Endurance",INDEX(Master!$O$1:$O$1&amp;" Standard Achieved",MATCH(E74,INDEX(Master!$O:$O,MATCH(D74,Master!A:A,0),0),-1)),IF(C74="Jumps",INDEX(Master!$O$1:$O$1&amp;" Standard Achieved",MATCH(E74,INDEX(Master!$O:$O,MATCH(D74,Master!A:A,0),0),1))))))),"No EA Champs Entry Standard or Standard Not Met")</f>
        <v>0</v>
      </c>
      <c r="H74" s="228" t="b" cm="1">
        <f t="array" ref="H74">IFERROR(IF(C74="Sprints &amp; Hurdles",INDEX(Master!$P$1:$P$1&amp;" Standard Achieved",MATCH(E74,INDEX(Master!$P:$P,MATCH(D74,Master!A:A,I202),0),-1)),IF(C74="Combined Events",INDEX(Master!$P$1:$P$1&amp;" Standard Achieved",MATCH(E74,INDEX(Master!$P:$P,MATCH(D74,Master!A:A,0),0),1)),IF(C74="Throws",INDEX(Master!$P$1:$P$1&amp;" Standard Achieved",MATCH(E74,INDEX(Master!$P:$P,MATCH(D74,Master!A:A,0),0),1)),IF(C74="Endurance",INDEX(Master!$P$1:$P$1&amp;" Standard Achieved",MATCH(E74,INDEX(Master!$P:$P,MATCH(D74,Master!A:A,0),0),-1)),IF(C74="Jumps",INDEX(Master!$P$1:$P$1&amp;" Standard Achieved",MATCH(E74,INDEX(Master!$P:$P,MATCH(D74,Master!A:A,0),0),1))))))),"No Pof10 Top 100 Target or Outside Target")</f>
        <v>0</v>
      </c>
      <c r="I74" s="228" t="b" cm="1">
        <f t="array" ref="I74">IFERROR(IF(C74="Sprints &amp; Hurdles",INDEX(Master!$Q$1:$Q$1&amp;" Standard Achieved",MATCH(E74,INDEX(Master!$Q:$Q,MATCH(D74,Master!A:A,I202),0),-1)),IF(C74="Combined Events",INDEX(Master!$Q$1:$Q$1&amp;" Standard Achieved",MATCH(E74,INDEX(Master!$Q:$Q,MATCH(D74,Master!A:A,0),0),1)),IF(C74="Throws",INDEX(Master!$Q$1:$Q$1&amp;" Standard Achieved",MATCH(E74,INDEX(Master!$Q:$Q,MATCH(D74,Master!A:A,0),0),1)),IF(C74="Endurance",INDEX(Master!$Q$1:$Q$1&amp;" Standard Achieved",MATCH(E74,INDEX(Master!$Q:$Q,MATCH(D74,Master!A:A,0),0),-1)),IF(C74="Jumps",INDEX(Master!$Q$1:$Q$1&amp;" Standard Achieved",MATCH(E74,INDEX(Master!$Q:$Q,MATCH(D74,Master!A:A,0),0),1))))))),"No Pof10 Top 10 Target or Outside Target")</f>
        <v>0</v>
      </c>
    </row>
    <row r="75" spans="1:9">
      <c r="A75" s="229"/>
      <c r="B75" s="414"/>
      <c r="C75" s="417"/>
      <c r="D75" s="417"/>
      <c r="E75" s="420"/>
      <c r="F75" s="419" t="b">
        <f>IFERROR(IF(C75="Sprints &amp; Hurdles",INDEX(Master!$F$1:$N$1,MATCH(E75,INDEX(Master!F:N,MATCH(D75,Master!A:A,0),0),-1)),IF(C75="Combined Events",INDEX(Master!$F$1:$N$1,MATCH(E75,INDEX(Master!F:N,MATCH(D75,Master!A:A,0),0),1)),IF(C75="Throws",INDEX(Master!$F$1:$N$1,MATCH(E75,INDEX(Master!F:N,MATCH(D75,Master!A:A,0),0),1)),IF(C75="Endurance",INDEX(Master!$F$1:$N$1,MATCH(E75,INDEX(Master!F:N,MATCH(D75,Master!A:A,0),0),-1)),IF(C75="Jumps",INDEX(Master!$F$1:$N$1,MATCH(E75,INDEX(Master!F:N,MATCH(D75,Master!A:A,0),0),1))))))),"No Level Achieved")</f>
        <v>0</v>
      </c>
      <c r="G75" s="228" t="b" cm="1">
        <f t="array" ref="G75">IFERROR(IF(C75="Sprints &amp; Hurdles",INDEX(Master!$O$1:$O$1&amp;" Standard Achieved",MATCH(E75,INDEX(Master!$O:$O,MATCH(D75,Master!A:A,0),0),-1)),IF(C75="Combined Events",INDEX(Master!$O$1:$O$1&amp;" Standard Achieved",MATCH(E75,INDEX(Master!$O:$O,MATCH(D75,Master!A:A,0),0),1)),IF(C75="Throws",INDEX(Master!$O$1:$O$1&amp;" Standard Achieved",MATCH(E75,INDEX(Master!$O:$O,MATCH(D75,Master!A:A,0),0),1)),IF(C75="Endurance",INDEX(Master!$O$1:$O$1&amp;" Standard Achieved",MATCH(E75,INDEX(Master!$O:$O,MATCH(D75,Master!A:A,0),0),-1)),IF(C75="Jumps",INDEX(Master!$O$1:$O$1&amp;" Standard Achieved",MATCH(E75,INDEX(Master!$O:$O,MATCH(D75,Master!A:A,0),0),1))))))),"No EA Champs Entry Standard or Standard Not Met")</f>
        <v>0</v>
      </c>
      <c r="H75" s="228" t="b" cm="1">
        <f t="array" ref="H75">IFERROR(IF(C75="Sprints &amp; Hurdles",INDEX(Master!$P$1:$P$1&amp;" Standard Achieved",MATCH(E75,INDEX(Master!$P:$P,MATCH(D75,Master!A:A,I203),0),-1)),IF(C75="Combined Events",INDEX(Master!$P$1:$P$1&amp;" Standard Achieved",MATCH(E75,INDEX(Master!$P:$P,MATCH(D75,Master!A:A,0),0),1)),IF(C75="Throws",INDEX(Master!$P$1:$P$1&amp;" Standard Achieved",MATCH(E75,INDEX(Master!$P:$P,MATCH(D75,Master!A:A,0),0),1)),IF(C75="Endurance",INDEX(Master!$P$1:$P$1&amp;" Standard Achieved",MATCH(E75,INDEX(Master!$P:$P,MATCH(D75,Master!A:A,0),0),-1)),IF(C75="Jumps",INDEX(Master!$P$1:$P$1&amp;" Standard Achieved",MATCH(E75,INDEX(Master!$P:$P,MATCH(D75,Master!A:A,0),0),1))))))),"No Pof10 Top 100 Target or Outside Target")</f>
        <v>0</v>
      </c>
      <c r="I75" s="228" t="b" cm="1">
        <f t="array" ref="I75">IFERROR(IF(C75="Sprints &amp; Hurdles",INDEX(Master!$Q$1:$Q$1&amp;" Standard Achieved",MATCH(E75,INDEX(Master!$Q:$Q,MATCH(D75,Master!A:A,I203),0),-1)),IF(C75="Combined Events",INDEX(Master!$Q$1:$Q$1&amp;" Standard Achieved",MATCH(E75,INDEX(Master!$Q:$Q,MATCH(D75,Master!A:A,0),0),1)),IF(C75="Throws",INDEX(Master!$Q$1:$Q$1&amp;" Standard Achieved",MATCH(E75,INDEX(Master!$Q:$Q,MATCH(D75,Master!A:A,0),0),1)),IF(C75="Endurance",INDEX(Master!$Q$1:$Q$1&amp;" Standard Achieved",MATCH(E75,INDEX(Master!$Q:$Q,MATCH(D75,Master!A:A,0),0),-1)),IF(C75="Jumps",INDEX(Master!$Q$1:$Q$1&amp;" Standard Achieved",MATCH(E75,INDEX(Master!$Q:$Q,MATCH(D75,Master!A:A,0),0),1))))))),"No Pof10 Top 10 Target or Outside Target")</f>
        <v>0</v>
      </c>
    </row>
    <row r="76" spans="1:9">
      <c r="A76" s="229"/>
      <c r="B76" s="414"/>
      <c r="C76" s="417"/>
      <c r="D76" s="417"/>
      <c r="E76" s="420"/>
      <c r="F76" s="419" t="b">
        <f>IFERROR(IF(C76="Sprints &amp; Hurdles",INDEX(Master!$F$1:$N$1,MATCH(E76,INDEX(Master!F:N,MATCH(D76,Master!A:A,0),0),-1)),IF(C76="Combined Events",INDEX(Master!$F$1:$N$1,MATCH(E76,INDEX(Master!F:N,MATCH(D76,Master!A:A,0),0),1)),IF(C76="Throws",INDEX(Master!$F$1:$N$1,MATCH(E76,INDEX(Master!F:N,MATCH(D76,Master!A:A,0),0),1)),IF(C76="Endurance",INDEX(Master!$F$1:$N$1,MATCH(E76,INDEX(Master!F:N,MATCH(D76,Master!A:A,0),0),-1)),IF(C76="Jumps",INDEX(Master!$F$1:$N$1,MATCH(E76,INDEX(Master!F:N,MATCH(D76,Master!A:A,0),0),1))))))),"No Level Achieved")</f>
        <v>0</v>
      </c>
      <c r="G76" s="228" t="b" cm="1">
        <f t="array" ref="G76">IFERROR(IF(C76="Sprints &amp; Hurdles",INDEX(Master!$O$1:$O$1&amp;" Standard Achieved",MATCH(E76,INDEX(Master!$O:$O,MATCH(D76,Master!A:A,0),0),-1)),IF(C76="Combined Events",INDEX(Master!$O$1:$O$1&amp;" Standard Achieved",MATCH(E76,INDEX(Master!$O:$O,MATCH(D76,Master!A:A,0),0),1)),IF(C76="Throws",INDEX(Master!$O$1:$O$1&amp;" Standard Achieved",MATCH(E76,INDEX(Master!$O:$O,MATCH(D76,Master!A:A,0),0),1)),IF(C76="Endurance",INDEX(Master!$O$1:$O$1&amp;" Standard Achieved",MATCH(E76,INDEX(Master!$O:$O,MATCH(D76,Master!A:A,0),0),-1)),IF(C76="Jumps",INDEX(Master!$O$1:$O$1&amp;" Standard Achieved",MATCH(E76,INDEX(Master!$O:$O,MATCH(D76,Master!A:A,0),0),1))))))),"No EA Champs Entry Standard or Standard Not Met")</f>
        <v>0</v>
      </c>
      <c r="H76" s="228" t="b" cm="1">
        <f t="array" ref="H76">IFERROR(IF(C76="Sprints &amp; Hurdles",INDEX(Master!$P$1:$P$1&amp;" Standard Achieved",MATCH(E76,INDEX(Master!$P:$P,MATCH(D76,Master!A:A,I204),0),-1)),IF(C76="Combined Events",INDEX(Master!$P$1:$P$1&amp;" Standard Achieved",MATCH(E76,INDEX(Master!$P:$P,MATCH(D76,Master!A:A,0),0),1)),IF(C76="Throws",INDEX(Master!$P$1:$P$1&amp;" Standard Achieved",MATCH(E76,INDEX(Master!$P:$P,MATCH(D76,Master!A:A,0),0),1)),IF(C76="Endurance",INDEX(Master!$P$1:$P$1&amp;" Standard Achieved",MATCH(E76,INDEX(Master!$P:$P,MATCH(D76,Master!A:A,0),0),-1)),IF(C76="Jumps",INDEX(Master!$P$1:$P$1&amp;" Standard Achieved",MATCH(E76,INDEX(Master!$P:$P,MATCH(D76,Master!A:A,0),0),1))))))),"No Pof10 Top 100 Target or Outside Target")</f>
        <v>0</v>
      </c>
      <c r="I76" s="228" t="b" cm="1">
        <f t="array" ref="I76">IFERROR(IF(C76="Sprints &amp; Hurdles",INDEX(Master!$Q$1:$Q$1&amp;" Standard Achieved",MATCH(E76,INDEX(Master!$Q:$Q,MATCH(D76,Master!A:A,I204),0),-1)),IF(C76="Combined Events",INDEX(Master!$Q$1:$Q$1&amp;" Standard Achieved",MATCH(E76,INDEX(Master!$Q:$Q,MATCH(D76,Master!A:A,0),0),1)),IF(C76="Throws",INDEX(Master!$Q$1:$Q$1&amp;" Standard Achieved",MATCH(E76,INDEX(Master!$Q:$Q,MATCH(D76,Master!A:A,0),0),1)),IF(C76="Endurance",INDEX(Master!$Q$1:$Q$1&amp;" Standard Achieved",MATCH(E76,INDEX(Master!$Q:$Q,MATCH(D76,Master!A:A,0),0),-1)),IF(C76="Jumps",INDEX(Master!$Q$1:$Q$1&amp;" Standard Achieved",MATCH(E76,INDEX(Master!$Q:$Q,MATCH(D76,Master!A:A,0),0),1))))))),"No Pof10 Top 10 Target or Outside Target")</f>
        <v>0</v>
      </c>
    </row>
    <row r="77" spans="1:9">
      <c r="A77" s="229"/>
      <c r="B77" s="414"/>
      <c r="C77" s="417"/>
      <c r="D77" s="417"/>
      <c r="E77" s="420"/>
      <c r="F77" s="419" t="b">
        <f>IFERROR(IF(C77="Sprints &amp; Hurdles",INDEX(Master!$F$1:$N$1,MATCH(E77,INDEX(Master!F:N,MATCH(D77,Master!A:A,0),0),-1)),IF(C77="Combined Events",INDEX(Master!$F$1:$N$1,MATCH(E77,INDEX(Master!F:N,MATCH(D77,Master!A:A,0),0),1)),IF(C77="Throws",INDEX(Master!$F$1:$N$1,MATCH(E77,INDEX(Master!F:N,MATCH(D77,Master!A:A,0),0),1)),IF(C77="Endurance",INDEX(Master!$F$1:$N$1,MATCH(E77,INDEX(Master!F:N,MATCH(D77,Master!A:A,0),0),-1)),IF(C77="Jumps",INDEX(Master!$F$1:$N$1,MATCH(E77,INDEX(Master!F:N,MATCH(D77,Master!A:A,0),0),1))))))),"No Level Achieved")</f>
        <v>0</v>
      </c>
      <c r="G77" s="228" t="b" cm="1">
        <f t="array" ref="G77">IFERROR(IF(C77="Sprints &amp; Hurdles",INDEX(Master!$O$1:$O$1&amp;" Standard Achieved",MATCH(E77,INDEX(Master!$O:$O,MATCH(D77,Master!A:A,0),0),-1)),IF(C77="Combined Events",INDEX(Master!$O$1:$O$1&amp;" Standard Achieved",MATCH(E77,INDEX(Master!$O:$O,MATCH(D77,Master!A:A,0),0),1)),IF(C77="Throws",INDEX(Master!$O$1:$O$1&amp;" Standard Achieved",MATCH(E77,INDEX(Master!$O:$O,MATCH(D77,Master!A:A,0),0),1)),IF(C77="Endurance",INDEX(Master!$O$1:$O$1&amp;" Standard Achieved",MATCH(E77,INDEX(Master!$O:$O,MATCH(D77,Master!A:A,0),0),-1)),IF(C77="Jumps",INDEX(Master!$O$1:$O$1&amp;" Standard Achieved",MATCH(E77,INDEX(Master!$O:$O,MATCH(D77,Master!A:A,0),0),1))))))),"No EA Champs Entry Standard or Standard Not Met")</f>
        <v>0</v>
      </c>
      <c r="H77" s="228" t="b" cm="1">
        <f t="array" ref="H77">IFERROR(IF(C77="Sprints &amp; Hurdles",INDEX(Master!$P$1:$P$1&amp;" Standard Achieved",MATCH(E77,INDEX(Master!$P:$P,MATCH(D77,Master!A:A,I205),0),-1)),IF(C77="Combined Events",INDEX(Master!$P$1:$P$1&amp;" Standard Achieved",MATCH(E77,INDEX(Master!$P:$P,MATCH(D77,Master!A:A,0),0),1)),IF(C77="Throws",INDEX(Master!$P$1:$P$1&amp;" Standard Achieved",MATCH(E77,INDEX(Master!$P:$P,MATCH(D77,Master!A:A,0),0),1)),IF(C77="Endurance",INDEX(Master!$P$1:$P$1&amp;" Standard Achieved",MATCH(E77,INDEX(Master!$P:$P,MATCH(D77,Master!A:A,0),0),-1)),IF(C77="Jumps",INDEX(Master!$P$1:$P$1&amp;" Standard Achieved",MATCH(E77,INDEX(Master!$P:$P,MATCH(D77,Master!A:A,0),0),1))))))),"No Pof10 Top 100 Target or Outside Target")</f>
        <v>0</v>
      </c>
      <c r="I77" s="228" t="b" cm="1">
        <f t="array" ref="I77">IFERROR(IF(C77="Sprints &amp; Hurdles",INDEX(Master!$Q$1:$Q$1&amp;" Standard Achieved",MATCH(E77,INDEX(Master!$Q:$Q,MATCH(D77,Master!A:A,I205),0),-1)),IF(C77="Combined Events",INDEX(Master!$Q$1:$Q$1&amp;" Standard Achieved",MATCH(E77,INDEX(Master!$Q:$Q,MATCH(D77,Master!A:A,0),0),1)),IF(C77="Throws",INDEX(Master!$Q$1:$Q$1&amp;" Standard Achieved",MATCH(E77,INDEX(Master!$Q:$Q,MATCH(D77,Master!A:A,0),0),1)),IF(C77="Endurance",INDEX(Master!$Q$1:$Q$1&amp;" Standard Achieved",MATCH(E77,INDEX(Master!$Q:$Q,MATCH(D77,Master!A:A,0),0),-1)),IF(C77="Jumps",INDEX(Master!$Q$1:$Q$1&amp;" Standard Achieved",MATCH(E77,INDEX(Master!$Q:$Q,MATCH(D77,Master!A:A,0),0),1))))))),"No Pof10 Top 10 Target or Outside Target")</f>
        <v>0</v>
      </c>
    </row>
    <row r="78" spans="1:9">
      <c r="A78" s="229"/>
      <c r="B78" s="414"/>
      <c r="C78" s="417"/>
      <c r="D78" s="417"/>
      <c r="E78" s="420"/>
      <c r="F78" s="419" t="b">
        <f>IFERROR(IF(C78="Sprints &amp; Hurdles",INDEX(Master!$F$1:$N$1,MATCH(E78,INDEX(Master!F:N,MATCH(D78,Master!A:A,0),0),-1)),IF(C78="Combined Events",INDEX(Master!$F$1:$N$1,MATCH(E78,INDEX(Master!F:N,MATCH(D78,Master!A:A,0),0),1)),IF(C78="Throws",INDEX(Master!$F$1:$N$1,MATCH(E78,INDEX(Master!F:N,MATCH(D78,Master!A:A,0),0),1)),IF(C78="Endurance",INDEX(Master!$F$1:$N$1,MATCH(E78,INDEX(Master!F:N,MATCH(D78,Master!A:A,0),0),-1)),IF(C78="Jumps",INDEX(Master!$F$1:$N$1,MATCH(E78,INDEX(Master!F:N,MATCH(D78,Master!A:A,0),0),1))))))),"No Level Achieved")</f>
        <v>0</v>
      </c>
      <c r="G78" s="228" t="b" cm="1">
        <f t="array" ref="G78">IFERROR(IF(C78="Sprints &amp; Hurdles",INDEX(Master!$O$1:$O$1&amp;" Standard Achieved",MATCH(E78,INDEX(Master!$O:$O,MATCH(D78,Master!A:A,0),0),-1)),IF(C78="Combined Events",INDEX(Master!$O$1:$O$1&amp;" Standard Achieved",MATCH(E78,INDEX(Master!$O:$O,MATCH(D78,Master!A:A,0),0),1)),IF(C78="Throws",INDEX(Master!$O$1:$O$1&amp;" Standard Achieved",MATCH(E78,INDEX(Master!$O:$O,MATCH(D78,Master!A:A,0),0),1)),IF(C78="Endurance",INDEX(Master!$O$1:$O$1&amp;" Standard Achieved",MATCH(E78,INDEX(Master!$O:$O,MATCH(D78,Master!A:A,0),0),-1)),IF(C78="Jumps",INDEX(Master!$O$1:$O$1&amp;" Standard Achieved",MATCH(E78,INDEX(Master!$O:$O,MATCH(D78,Master!A:A,0),0),1))))))),"No EA Champs Entry Standard or Standard Not Met")</f>
        <v>0</v>
      </c>
      <c r="H78" s="228" t="b" cm="1">
        <f t="array" ref="H78">IFERROR(IF(C78="Sprints &amp; Hurdles",INDEX(Master!$P$1:$P$1&amp;" Standard Achieved",MATCH(E78,INDEX(Master!$P:$P,MATCH(D78,Master!A:A,I206),0),-1)),IF(C78="Combined Events",INDEX(Master!$P$1:$P$1&amp;" Standard Achieved",MATCH(E78,INDEX(Master!$P:$P,MATCH(D78,Master!A:A,0),0),1)),IF(C78="Throws",INDEX(Master!$P$1:$P$1&amp;" Standard Achieved",MATCH(E78,INDEX(Master!$P:$P,MATCH(D78,Master!A:A,0),0),1)),IF(C78="Endurance",INDEX(Master!$P$1:$P$1&amp;" Standard Achieved",MATCH(E78,INDEX(Master!$P:$P,MATCH(D78,Master!A:A,0),0),-1)),IF(C78="Jumps",INDEX(Master!$P$1:$P$1&amp;" Standard Achieved",MATCH(E78,INDEX(Master!$P:$P,MATCH(D78,Master!A:A,0),0),1))))))),"No Pof10 Top 100 Target or Outside Target")</f>
        <v>0</v>
      </c>
      <c r="I78" s="228" t="b" cm="1">
        <f t="array" ref="I78">IFERROR(IF(C78="Sprints &amp; Hurdles",INDEX(Master!$Q$1:$Q$1&amp;" Standard Achieved",MATCH(E78,INDEX(Master!$Q:$Q,MATCH(D78,Master!A:A,I206),0),-1)),IF(C78="Combined Events",INDEX(Master!$Q$1:$Q$1&amp;" Standard Achieved",MATCH(E78,INDEX(Master!$Q:$Q,MATCH(D78,Master!A:A,0),0),1)),IF(C78="Throws",INDEX(Master!$Q$1:$Q$1&amp;" Standard Achieved",MATCH(E78,INDEX(Master!$Q:$Q,MATCH(D78,Master!A:A,0),0),1)),IF(C78="Endurance",INDEX(Master!$Q$1:$Q$1&amp;" Standard Achieved",MATCH(E78,INDEX(Master!$Q:$Q,MATCH(D78,Master!A:A,0),0),-1)),IF(C78="Jumps",INDEX(Master!$Q$1:$Q$1&amp;" Standard Achieved",MATCH(E78,INDEX(Master!$Q:$Q,MATCH(D78,Master!A:A,0),0),1))))))),"No Pof10 Top 10 Target or Outside Target")</f>
        <v>0</v>
      </c>
    </row>
    <row r="79" spans="1:9">
      <c r="A79" s="229"/>
      <c r="B79" s="414"/>
      <c r="C79" s="417"/>
      <c r="D79" s="417"/>
      <c r="E79" s="420"/>
      <c r="F79" s="419" t="b">
        <f>IFERROR(IF(C79="Sprints &amp; Hurdles",INDEX(Master!$F$1:$N$1,MATCH(E79,INDEX(Master!F:N,MATCH(D79,Master!A:A,0),0),-1)),IF(C79="Combined Events",INDEX(Master!$F$1:$N$1,MATCH(E79,INDEX(Master!F:N,MATCH(D79,Master!A:A,0),0),1)),IF(C79="Throws",INDEX(Master!$F$1:$N$1,MATCH(E79,INDEX(Master!F:N,MATCH(D79,Master!A:A,0),0),1)),IF(C79="Endurance",INDEX(Master!$F$1:$N$1,MATCH(E79,INDEX(Master!F:N,MATCH(D79,Master!A:A,0),0),-1)),IF(C79="Jumps",INDEX(Master!$F$1:$N$1,MATCH(E79,INDEX(Master!F:N,MATCH(D79,Master!A:A,0),0),1))))))),"No Level Achieved")</f>
        <v>0</v>
      </c>
      <c r="G79" s="228" t="b" cm="1">
        <f t="array" ref="G79">IFERROR(IF(C79="Sprints &amp; Hurdles",INDEX(Master!$O$1:$O$1&amp;" Standard Achieved",MATCH(E79,INDEX(Master!$O:$O,MATCH(D79,Master!A:A,0),0),-1)),IF(C79="Combined Events",INDEX(Master!$O$1:$O$1&amp;" Standard Achieved",MATCH(E79,INDEX(Master!$O:$O,MATCH(D79,Master!A:A,0),0),1)),IF(C79="Throws",INDEX(Master!$O$1:$O$1&amp;" Standard Achieved",MATCH(E79,INDEX(Master!$O:$O,MATCH(D79,Master!A:A,0),0),1)),IF(C79="Endurance",INDEX(Master!$O$1:$O$1&amp;" Standard Achieved",MATCH(E79,INDEX(Master!$O:$O,MATCH(D79,Master!A:A,0),0),-1)),IF(C79="Jumps",INDEX(Master!$O$1:$O$1&amp;" Standard Achieved",MATCH(E79,INDEX(Master!$O:$O,MATCH(D79,Master!A:A,0),0),1))))))),"No EA Champs Entry Standard or Standard Not Met")</f>
        <v>0</v>
      </c>
      <c r="H79" s="228" t="b" cm="1">
        <f t="array" ref="H79">IFERROR(IF(C79="Sprints &amp; Hurdles",INDEX(Master!$P$1:$P$1&amp;" Standard Achieved",MATCH(E79,INDEX(Master!$P:$P,MATCH(D79,Master!A:A,I207),0),-1)),IF(C79="Combined Events",INDEX(Master!$P$1:$P$1&amp;" Standard Achieved",MATCH(E79,INDEX(Master!$P:$P,MATCH(D79,Master!A:A,0),0),1)),IF(C79="Throws",INDEX(Master!$P$1:$P$1&amp;" Standard Achieved",MATCH(E79,INDEX(Master!$P:$P,MATCH(D79,Master!A:A,0),0),1)),IF(C79="Endurance",INDEX(Master!$P$1:$P$1&amp;" Standard Achieved",MATCH(E79,INDEX(Master!$P:$P,MATCH(D79,Master!A:A,0),0),-1)),IF(C79="Jumps",INDEX(Master!$P$1:$P$1&amp;" Standard Achieved",MATCH(E79,INDEX(Master!$P:$P,MATCH(D79,Master!A:A,0),0),1))))))),"No Pof10 Top 100 Target or Outside Target")</f>
        <v>0</v>
      </c>
      <c r="I79" s="228" t="b" cm="1">
        <f t="array" ref="I79">IFERROR(IF(C79="Sprints &amp; Hurdles",INDEX(Master!$Q$1:$Q$1&amp;" Standard Achieved",MATCH(E79,INDEX(Master!$Q:$Q,MATCH(D79,Master!A:A,I207),0),-1)),IF(C79="Combined Events",INDEX(Master!$Q$1:$Q$1&amp;" Standard Achieved",MATCH(E79,INDEX(Master!$Q:$Q,MATCH(D79,Master!A:A,0),0),1)),IF(C79="Throws",INDEX(Master!$Q$1:$Q$1&amp;" Standard Achieved",MATCH(E79,INDEX(Master!$Q:$Q,MATCH(D79,Master!A:A,0),0),1)),IF(C79="Endurance",INDEX(Master!$Q$1:$Q$1&amp;" Standard Achieved",MATCH(E79,INDEX(Master!$Q:$Q,MATCH(D79,Master!A:A,0),0),-1)),IF(C79="Jumps",INDEX(Master!$Q$1:$Q$1&amp;" Standard Achieved",MATCH(E79,INDEX(Master!$Q:$Q,MATCH(D79,Master!A:A,0),0),1))))))),"No Pof10 Top 10 Target or Outside Target")</f>
        <v>0</v>
      </c>
    </row>
    <row r="80" spans="1:9">
      <c r="A80" s="229"/>
      <c r="B80" s="414"/>
      <c r="C80" s="417"/>
      <c r="D80" s="417"/>
      <c r="E80" s="420"/>
      <c r="F80" s="419" t="b">
        <f>IFERROR(IF(C80="Sprints &amp; Hurdles",INDEX(Master!$F$1:$N$1,MATCH(E80,INDEX(Master!F:N,MATCH(D80,Master!A:A,0),0),-1)),IF(C80="Combined Events",INDEX(Master!$F$1:$N$1,MATCH(E80,INDEX(Master!F:N,MATCH(D80,Master!A:A,0),0),1)),IF(C80="Throws",INDEX(Master!$F$1:$N$1,MATCH(E80,INDEX(Master!F:N,MATCH(D80,Master!A:A,0),0),1)),IF(C80="Endurance",INDEX(Master!$F$1:$N$1,MATCH(E80,INDEX(Master!F:N,MATCH(D80,Master!A:A,0),0),-1)),IF(C80="Jumps",INDEX(Master!$F$1:$N$1,MATCH(E80,INDEX(Master!F:N,MATCH(D80,Master!A:A,0),0),1))))))),"No Level Achieved")</f>
        <v>0</v>
      </c>
      <c r="G80" s="228" t="b" cm="1">
        <f t="array" ref="G80">IFERROR(IF(C80="Sprints &amp; Hurdles",INDEX(Master!$O$1:$O$1&amp;" Standard Achieved",MATCH(E80,INDEX(Master!$O:$O,MATCH(D80,Master!A:A,0),0),-1)),IF(C80="Combined Events",INDEX(Master!$O$1:$O$1&amp;" Standard Achieved",MATCH(E80,INDEX(Master!$O:$O,MATCH(D80,Master!A:A,0),0),1)),IF(C80="Throws",INDEX(Master!$O$1:$O$1&amp;" Standard Achieved",MATCH(E80,INDEX(Master!$O:$O,MATCH(D80,Master!A:A,0),0),1)),IF(C80="Endurance",INDEX(Master!$O$1:$O$1&amp;" Standard Achieved",MATCH(E80,INDEX(Master!$O:$O,MATCH(D80,Master!A:A,0),0),-1)),IF(C80="Jumps",INDEX(Master!$O$1:$O$1&amp;" Standard Achieved",MATCH(E80,INDEX(Master!$O:$O,MATCH(D80,Master!A:A,0),0),1))))))),"No EA Champs Entry Standard or Standard Not Met")</f>
        <v>0</v>
      </c>
      <c r="H80" s="228" t="b" cm="1">
        <f t="array" ref="H80">IFERROR(IF(C80="Sprints &amp; Hurdles",INDEX(Master!$P$1:$P$1&amp;" Standard Achieved",MATCH(E80,INDEX(Master!$P:$P,MATCH(D80,Master!A:A,I208),0),-1)),IF(C80="Combined Events",INDEX(Master!$P$1:$P$1&amp;" Standard Achieved",MATCH(E80,INDEX(Master!$P:$P,MATCH(D80,Master!A:A,0),0),1)),IF(C80="Throws",INDEX(Master!$P$1:$P$1&amp;" Standard Achieved",MATCH(E80,INDEX(Master!$P:$P,MATCH(D80,Master!A:A,0),0),1)),IF(C80="Endurance",INDEX(Master!$P$1:$P$1&amp;" Standard Achieved",MATCH(E80,INDEX(Master!$P:$P,MATCH(D80,Master!A:A,0),0),-1)),IF(C80="Jumps",INDEX(Master!$P$1:$P$1&amp;" Standard Achieved",MATCH(E80,INDEX(Master!$P:$P,MATCH(D80,Master!A:A,0),0),1))))))),"No Pof10 Top 100 Target or Outside Target")</f>
        <v>0</v>
      </c>
      <c r="I80" s="228" t="b" cm="1">
        <f t="array" ref="I80">IFERROR(IF(C80="Sprints &amp; Hurdles",INDEX(Master!$Q$1:$Q$1&amp;" Standard Achieved",MATCH(E80,INDEX(Master!$Q:$Q,MATCH(D80,Master!A:A,I208),0),-1)),IF(C80="Combined Events",INDEX(Master!$Q$1:$Q$1&amp;" Standard Achieved",MATCH(E80,INDEX(Master!$Q:$Q,MATCH(D80,Master!A:A,0),0),1)),IF(C80="Throws",INDEX(Master!$Q$1:$Q$1&amp;" Standard Achieved",MATCH(E80,INDEX(Master!$Q:$Q,MATCH(D80,Master!A:A,0),0),1)),IF(C80="Endurance",INDEX(Master!$Q$1:$Q$1&amp;" Standard Achieved",MATCH(E80,INDEX(Master!$Q:$Q,MATCH(D80,Master!A:A,0),0),-1)),IF(C80="Jumps",INDEX(Master!$Q$1:$Q$1&amp;" Standard Achieved",MATCH(E80,INDEX(Master!$Q:$Q,MATCH(D80,Master!A:A,0),0),1))))))),"No Pof10 Top 10 Target or Outside Target")</f>
        <v>0</v>
      </c>
    </row>
    <row r="81" spans="1:9">
      <c r="A81" s="229"/>
      <c r="B81" s="414"/>
      <c r="C81" s="417"/>
      <c r="D81" s="417"/>
      <c r="E81" s="420"/>
      <c r="F81" s="419" t="b">
        <f>IFERROR(IF(C81="Sprints &amp; Hurdles",INDEX(Master!$F$1:$N$1,MATCH(E81,INDEX(Master!F:N,MATCH(D81,Master!A:A,0),0),-1)),IF(C81="Combined Events",INDEX(Master!$F$1:$N$1,MATCH(E81,INDEX(Master!F:N,MATCH(D81,Master!A:A,0),0),1)),IF(C81="Throws",INDEX(Master!$F$1:$N$1,MATCH(E81,INDEX(Master!F:N,MATCH(D81,Master!A:A,0),0),1)),IF(C81="Endurance",INDEX(Master!$F$1:$N$1,MATCH(E81,INDEX(Master!F:N,MATCH(D81,Master!A:A,0),0),-1)),IF(C81="Jumps",INDEX(Master!$F$1:$N$1,MATCH(E81,INDEX(Master!F:N,MATCH(D81,Master!A:A,0),0),1))))))),"No Level Achieved")</f>
        <v>0</v>
      </c>
      <c r="G81" s="228" t="b" cm="1">
        <f t="array" ref="G81">IFERROR(IF(C81="Sprints &amp; Hurdles",INDEX(Master!$O$1:$O$1&amp;" Standard Achieved",MATCH(E81,INDEX(Master!$O:$O,MATCH(D81,Master!A:A,0),0),-1)),IF(C81="Combined Events",INDEX(Master!$O$1:$O$1&amp;" Standard Achieved",MATCH(E81,INDEX(Master!$O:$O,MATCH(D81,Master!A:A,0),0),1)),IF(C81="Throws",INDEX(Master!$O$1:$O$1&amp;" Standard Achieved",MATCH(E81,INDEX(Master!$O:$O,MATCH(D81,Master!A:A,0),0),1)),IF(C81="Endurance",INDEX(Master!$O$1:$O$1&amp;" Standard Achieved",MATCH(E81,INDEX(Master!$O:$O,MATCH(D81,Master!A:A,0),0),-1)),IF(C81="Jumps",INDEX(Master!$O$1:$O$1&amp;" Standard Achieved",MATCH(E81,INDEX(Master!$O:$O,MATCH(D81,Master!A:A,0),0),1))))))),"No EA Champs Entry Standard or Standard Not Met")</f>
        <v>0</v>
      </c>
      <c r="H81" s="228" t="b" cm="1">
        <f t="array" ref="H81">IFERROR(IF(C81="Sprints &amp; Hurdles",INDEX(Master!$P$1:$P$1&amp;" Standard Achieved",MATCH(E81,INDEX(Master!$P:$P,MATCH(D81,Master!A:A,I209),0),-1)),IF(C81="Combined Events",INDEX(Master!$P$1:$P$1&amp;" Standard Achieved",MATCH(E81,INDEX(Master!$P:$P,MATCH(D81,Master!A:A,0),0),1)),IF(C81="Throws",INDEX(Master!$P$1:$P$1&amp;" Standard Achieved",MATCH(E81,INDEX(Master!$P:$P,MATCH(D81,Master!A:A,0),0),1)),IF(C81="Endurance",INDEX(Master!$P$1:$P$1&amp;" Standard Achieved",MATCH(E81,INDEX(Master!$P:$P,MATCH(D81,Master!A:A,0),0),-1)),IF(C81="Jumps",INDEX(Master!$P$1:$P$1&amp;" Standard Achieved",MATCH(E81,INDEX(Master!$P:$P,MATCH(D81,Master!A:A,0),0),1))))))),"No Pof10 Top 100 Target or Outside Target")</f>
        <v>0</v>
      </c>
      <c r="I81" s="228" t="b" cm="1">
        <f t="array" ref="I81">IFERROR(IF(C81="Sprints &amp; Hurdles",INDEX(Master!$Q$1:$Q$1&amp;" Standard Achieved",MATCH(E81,INDEX(Master!$Q:$Q,MATCH(D81,Master!A:A,I209),0),-1)),IF(C81="Combined Events",INDEX(Master!$Q$1:$Q$1&amp;" Standard Achieved",MATCH(E81,INDEX(Master!$Q:$Q,MATCH(D81,Master!A:A,0),0),1)),IF(C81="Throws",INDEX(Master!$Q$1:$Q$1&amp;" Standard Achieved",MATCH(E81,INDEX(Master!$Q:$Q,MATCH(D81,Master!A:A,0),0),1)),IF(C81="Endurance",INDEX(Master!$Q$1:$Q$1&amp;" Standard Achieved",MATCH(E81,INDEX(Master!$Q:$Q,MATCH(D81,Master!A:A,0),0),-1)),IF(C81="Jumps",INDEX(Master!$Q$1:$Q$1&amp;" Standard Achieved",MATCH(E81,INDEX(Master!$Q:$Q,MATCH(D81,Master!A:A,0),0),1))))))),"No Pof10 Top 10 Target or Outside Target")</f>
        <v>0</v>
      </c>
    </row>
    <row r="82" spans="1:9">
      <c r="A82" s="229"/>
      <c r="B82" s="414"/>
      <c r="C82" s="417"/>
      <c r="D82" s="417"/>
      <c r="E82" s="420"/>
      <c r="F82" s="419" t="b">
        <f>IFERROR(IF(C82="Sprints &amp; Hurdles",INDEX(Master!$F$1:$N$1,MATCH(E82,INDEX(Master!F:N,MATCH(D82,Master!A:A,0),0),-1)),IF(C82="Combined Events",INDEX(Master!$F$1:$N$1,MATCH(E82,INDEX(Master!F:N,MATCH(D82,Master!A:A,0),0),1)),IF(C82="Throws",INDEX(Master!$F$1:$N$1,MATCH(E82,INDEX(Master!F:N,MATCH(D82,Master!A:A,0),0),1)),IF(C82="Endurance",INDEX(Master!$F$1:$N$1,MATCH(E82,INDEX(Master!F:N,MATCH(D82,Master!A:A,0),0),-1)),IF(C82="Jumps",INDEX(Master!$F$1:$N$1,MATCH(E82,INDEX(Master!F:N,MATCH(D82,Master!A:A,0),0),1))))))),"No Level Achieved")</f>
        <v>0</v>
      </c>
      <c r="G82" s="228" t="b" cm="1">
        <f t="array" ref="G82">IFERROR(IF(C82="Sprints &amp; Hurdles",INDEX(Master!$O$1:$O$1&amp;" Standard Achieved",MATCH(E82,INDEX(Master!$O:$O,MATCH(D82,Master!A:A,0),0),-1)),IF(C82="Combined Events",INDEX(Master!$O$1:$O$1&amp;" Standard Achieved",MATCH(E82,INDEX(Master!$O:$O,MATCH(D82,Master!A:A,0),0),1)),IF(C82="Throws",INDEX(Master!$O$1:$O$1&amp;" Standard Achieved",MATCH(E82,INDEX(Master!$O:$O,MATCH(D82,Master!A:A,0),0),1)),IF(C82="Endurance",INDEX(Master!$O$1:$O$1&amp;" Standard Achieved",MATCH(E82,INDEX(Master!$O:$O,MATCH(D82,Master!A:A,0),0),-1)),IF(C82="Jumps",INDEX(Master!$O$1:$O$1&amp;" Standard Achieved",MATCH(E82,INDEX(Master!$O:$O,MATCH(D82,Master!A:A,0),0),1))))))),"No EA Champs Entry Standard or Standard Not Met")</f>
        <v>0</v>
      </c>
      <c r="H82" s="228" t="b" cm="1">
        <f t="array" ref="H82">IFERROR(IF(C82="Sprints &amp; Hurdles",INDEX(Master!$P$1:$P$1&amp;" Standard Achieved",MATCH(E82,INDEX(Master!$P:$P,MATCH(D82,Master!A:A,I210),0),-1)),IF(C82="Combined Events",INDEX(Master!$P$1:$P$1&amp;" Standard Achieved",MATCH(E82,INDEX(Master!$P:$P,MATCH(D82,Master!A:A,0),0),1)),IF(C82="Throws",INDEX(Master!$P$1:$P$1&amp;" Standard Achieved",MATCH(E82,INDEX(Master!$P:$P,MATCH(D82,Master!A:A,0),0),1)),IF(C82="Endurance",INDEX(Master!$P$1:$P$1&amp;" Standard Achieved",MATCH(E82,INDEX(Master!$P:$P,MATCH(D82,Master!A:A,0),0),-1)),IF(C82="Jumps",INDEX(Master!$P$1:$P$1&amp;" Standard Achieved",MATCH(E82,INDEX(Master!$P:$P,MATCH(D82,Master!A:A,0),0),1))))))),"No Pof10 Top 100 Target or Outside Target")</f>
        <v>0</v>
      </c>
      <c r="I82" s="228" t="b" cm="1">
        <f t="array" ref="I82">IFERROR(IF(C82="Sprints &amp; Hurdles",INDEX(Master!$Q$1:$Q$1&amp;" Standard Achieved",MATCH(E82,INDEX(Master!$Q:$Q,MATCH(D82,Master!A:A,I210),0),-1)),IF(C82="Combined Events",INDEX(Master!$Q$1:$Q$1&amp;" Standard Achieved",MATCH(E82,INDEX(Master!$Q:$Q,MATCH(D82,Master!A:A,0),0),1)),IF(C82="Throws",INDEX(Master!$Q$1:$Q$1&amp;" Standard Achieved",MATCH(E82,INDEX(Master!$Q:$Q,MATCH(D82,Master!A:A,0),0),1)),IF(C82="Endurance",INDEX(Master!$Q$1:$Q$1&amp;" Standard Achieved",MATCH(E82,INDEX(Master!$Q:$Q,MATCH(D82,Master!A:A,0),0),-1)),IF(C82="Jumps",INDEX(Master!$Q$1:$Q$1&amp;" Standard Achieved",MATCH(E82,INDEX(Master!$Q:$Q,MATCH(D82,Master!A:A,0),0),1))))))),"No Pof10 Top 10 Target or Outside Target")</f>
        <v>0</v>
      </c>
    </row>
    <row r="83" spans="1:9">
      <c r="A83" s="229"/>
      <c r="B83" s="414"/>
      <c r="C83" s="417"/>
      <c r="D83" s="417"/>
      <c r="E83" s="420"/>
      <c r="F83" s="419" t="b">
        <f>IFERROR(IF(C83="Sprints &amp; Hurdles",INDEX(Master!$F$1:$N$1,MATCH(E83,INDEX(Master!F:N,MATCH(D83,Master!A:A,0),0),-1)),IF(C83="Combined Events",INDEX(Master!$F$1:$N$1,MATCH(E83,INDEX(Master!F:N,MATCH(D83,Master!A:A,0),0),1)),IF(C83="Throws",INDEX(Master!$F$1:$N$1,MATCH(E83,INDEX(Master!F:N,MATCH(D83,Master!A:A,0),0),1)),IF(C83="Endurance",INDEX(Master!$F$1:$N$1,MATCH(E83,INDEX(Master!F:N,MATCH(D83,Master!A:A,0),0),-1)),IF(C83="Jumps",INDEX(Master!$F$1:$N$1,MATCH(E83,INDEX(Master!F:N,MATCH(D83,Master!A:A,0),0),1))))))),"No Level Achieved")</f>
        <v>0</v>
      </c>
      <c r="G83" s="228" t="b" cm="1">
        <f t="array" ref="G83">IFERROR(IF(C83="Sprints &amp; Hurdles",INDEX(Master!$O$1:$O$1&amp;" Standard Achieved",MATCH(E83,INDEX(Master!$O:$O,MATCH(D83,Master!A:A,0),0),-1)),IF(C83="Combined Events",INDEX(Master!$O$1:$O$1&amp;" Standard Achieved",MATCH(E83,INDEX(Master!$O:$O,MATCH(D83,Master!A:A,0),0),1)),IF(C83="Throws",INDEX(Master!$O$1:$O$1&amp;" Standard Achieved",MATCH(E83,INDEX(Master!$O:$O,MATCH(D83,Master!A:A,0),0),1)),IF(C83="Endurance",INDEX(Master!$O$1:$O$1&amp;" Standard Achieved",MATCH(E83,INDEX(Master!$O:$O,MATCH(D83,Master!A:A,0),0),-1)),IF(C83="Jumps",INDEX(Master!$O$1:$O$1&amp;" Standard Achieved",MATCH(E83,INDEX(Master!$O:$O,MATCH(D83,Master!A:A,0),0),1))))))),"No EA Champs Entry Standard or Standard Not Met")</f>
        <v>0</v>
      </c>
      <c r="H83" s="228" t="b" cm="1">
        <f t="array" ref="H83">IFERROR(IF(C83="Sprints &amp; Hurdles",INDEX(Master!$P$1:$P$1&amp;" Standard Achieved",MATCH(E83,INDEX(Master!$P:$P,MATCH(D83,Master!A:A,I211),0),-1)),IF(C83="Combined Events",INDEX(Master!$P$1:$P$1&amp;" Standard Achieved",MATCH(E83,INDEX(Master!$P:$P,MATCH(D83,Master!A:A,0),0),1)),IF(C83="Throws",INDEX(Master!$P$1:$P$1&amp;" Standard Achieved",MATCH(E83,INDEX(Master!$P:$P,MATCH(D83,Master!A:A,0),0),1)),IF(C83="Endurance",INDEX(Master!$P$1:$P$1&amp;" Standard Achieved",MATCH(E83,INDEX(Master!$P:$P,MATCH(D83,Master!A:A,0),0),-1)),IF(C83="Jumps",INDEX(Master!$P$1:$P$1&amp;" Standard Achieved",MATCH(E83,INDEX(Master!$P:$P,MATCH(D83,Master!A:A,0),0),1))))))),"No Pof10 Top 100 Target or Outside Target")</f>
        <v>0</v>
      </c>
      <c r="I83" s="228" t="b" cm="1">
        <f t="array" ref="I83">IFERROR(IF(C83="Sprints &amp; Hurdles",INDEX(Master!$Q$1:$Q$1&amp;" Standard Achieved",MATCH(E83,INDEX(Master!$Q:$Q,MATCH(D83,Master!A:A,I211),0),-1)),IF(C83="Combined Events",INDEX(Master!$Q$1:$Q$1&amp;" Standard Achieved",MATCH(E83,INDEX(Master!$Q:$Q,MATCH(D83,Master!A:A,0),0),1)),IF(C83="Throws",INDEX(Master!$Q$1:$Q$1&amp;" Standard Achieved",MATCH(E83,INDEX(Master!$Q:$Q,MATCH(D83,Master!A:A,0),0),1)),IF(C83="Endurance",INDEX(Master!$Q$1:$Q$1&amp;" Standard Achieved",MATCH(E83,INDEX(Master!$Q:$Q,MATCH(D83,Master!A:A,0),0),-1)),IF(C83="Jumps",INDEX(Master!$Q$1:$Q$1&amp;" Standard Achieved",MATCH(E83,INDEX(Master!$Q:$Q,MATCH(D83,Master!A:A,0),0),1))))))),"No Pof10 Top 10 Target or Outside Target")</f>
        <v>0</v>
      </c>
    </row>
    <row r="84" spans="1:9">
      <c r="A84" s="229"/>
      <c r="B84" s="414"/>
      <c r="C84" s="417"/>
      <c r="D84" s="417"/>
      <c r="E84" s="420"/>
      <c r="F84" s="419" t="b">
        <f>IFERROR(IF(C84="Sprints &amp; Hurdles",INDEX(Master!$F$1:$N$1,MATCH(E84,INDEX(Master!F:N,MATCH(D84,Master!A:A,0),0),-1)),IF(C84="Combined Events",INDEX(Master!$F$1:$N$1,MATCH(E84,INDEX(Master!F:N,MATCH(D84,Master!A:A,0),0),1)),IF(C84="Throws",INDEX(Master!$F$1:$N$1,MATCH(E84,INDEX(Master!F:N,MATCH(D84,Master!A:A,0),0),1)),IF(C84="Endurance",INDEX(Master!$F$1:$N$1,MATCH(E84,INDEX(Master!F:N,MATCH(D84,Master!A:A,0),0),-1)),IF(C84="Jumps",INDEX(Master!$F$1:$N$1,MATCH(E84,INDEX(Master!F:N,MATCH(D84,Master!A:A,0),0),1))))))),"No Level Achieved")</f>
        <v>0</v>
      </c>
      <c r="G84" s="228" t="b" cm="1">
        <f t="array" ref="G84">IFERROR(IF(C84="Sprints &amp; Hurdles",INDEX(Master!$O$1:$O$1&amp;" Standard Achieved",MATCH(E84,INDEX(Master!$O:$O,MATCH(D84,Master!A:A,0),0),-1)),IF(C84="Combined Events",INDEX(Master!$O$1:$O$1&amp;" Standard Achieved",MATCH(E84,INDEX(Master!$O:$O,MATCH(D84,Master!A:A,0),0),1)),IF(C84="Throws",INDEX(Master!$O$1:$O$1&amp;" Standard Achieved",MATCH(E84,INDEX(Master!$O:$O,MATCH(D84,Master!A:A,0),0),1)),IF(C84="Endurance",INDEX(Master!$O$1:$O$1&amp;" Standard Achieved",MATCH(E84,INDEX(Master!$O:$O,MATCH(D84,Master!A:A,0),0),-1)),IF(C84="Jumps",INDEX(Master!$O$1:$O$1&amp;" Standard Achieved",MATCH(E84,INDEX(Master!$O:$O,MATCH(D84,Master!A:A,0),0),1))))))),"No EA Champs Entry Standard or Standard Not Met")</f>
        <v>0</v>
      </c>
      <c r="H84" s="228" t="b" cm="1">
        <f t="array" ref="H84">IFERROR(IF(C84="Sprints &amp; Hurdles",INDEX(Master!$P$1:$P$1&amp;" Standard Achieved",MATCH(E84,INDEX(Master!$P:$P,MATCH(D84,Master!A:A,I212),0),-1)),IF(C84="Combined Events",INDEX(Master!$P$1:$P$1&amp;" Standard Achieved",MATCH(E84,INDEX(Master!$P:$P,MATCH(D84,Master!A:A,0),0),1)),IF(C84="Throws",INDEX(Master!$P$1:$P$1&amp;" Standard Achieved",MATCH(E84,INDEX(Master!$P:$P,MATCH(D84,Master!A:A,0),0),1)),IF(C84="Endurance",INDEX(Master!$P$1:$P$1&amp;" Standard Achieved",MATCH(E84,INDEX(Master!$P:$P,MATCH(D84,Master!A:A,0),0),-1)),IF(C84="Jumps",INDEX(Master!$P$1:$P$1&amp;" Standard Achieved",MATCH(E84,INDEX(Master!$P:$P,MATCH(D84,Master!A:A,0),0),1))))))),"No Pof10 Top 100 Target or Outside Target")</f>
        <v>0</v>
      </c>
      <c r="I84" s="228" t="b" cm="1">
        <f t="array" ref="I84">IFERROR(IF(C84="Sprints &amp; Hurdles",INDEX(Master!$Q$1:$Q$1&amp;" Standard Achieved",MATCH(E84,INDEX(Master!$Q:$Q,MATCH(D84,Master!A:A,I212),0),-1)),IF(C84="Combined Events",INDEX(Master!$Q$1:$Q$1&amp;" Standard Achieved",MATCH(E84,INDEX(Master!$Q:$Q,MATCH(D84,Master!A:A,0),0),1)),IF(C84="Throws",INDEX(Master!$Q$1:$Q$1&amp;" Standard Achieved",MATCH(E84,INDEX(Master!$Q:$Q,MATCH(D84,Master!A:A,0),0),1)),IF(C84="Endurance",INDEX(Master!$Q$1:$Q$1&amp;" Standard Achieved",MATCH(E84,INDEX(Master!$Q:$Q,MATCH(D84,Master!A:A,0),0),-1)),IF(C84="Jumps",INDEX(Master!$Q$1:$Q$1&amp;" Standard Achieved",MATCH(E84,INDEX(Master!$Q:$Q,MATCH(D84,Master!A:A,0),0),1))))))),"No Pof10 Top 10 Target or Outside Target")</f>
        <v>0</v>
      </c>
    </row>
    <row r="85" spans="1:9">
      <c r="A85" s="229"/>
      <c r="B85" s="414"/>
      <c r="C85" s="417"/>
      <c r="D85" s="417"/>
      <c r="E85" s="420"/>
      <c r="F85" s="419" t="b">
        <f>IFERROR(IF(C85="Sprints &amp; Hurdles",INDEX(Master!$F$1:$N$1,MATCH(E85,INDEX(Master!F:N,MATCH(D85,Master!A:A,0),0),-1)),IF(C85="Combined Events",INDEX(Master!$F$1:$N$1,MATCH(E85,INDEX(Master!F:N,MATCH(D85,Master!A:A,0),0),1)),IF(C85="Throws",INDEX(Master!$F$1:$N$1,MATCH(E85,INDEX(Master!F:N,MATCH(D85,Master!A:A,0),0),1)),IF(C85="Endurance",INDEX(Master!$F$1:$N$1,MATCH(E85,INDEX(Master!F:N,MATCH(D85,Master!A:A,0),0),-1)),IF(C85="Jumps",INDEX(Master!$F$1:$N$1,MATCH(E85,INDEX(Master!F:N,MATCH(D85,Master!A:A,0),0),1))))))),"No Level Achieved")</f>
        <v>0</v>
      </c>
      <c r="G85" s="228" t="b" cm="1">
        <f t="array" ref="G85">IFERROR(IF(C85="Sprints &amp; Hurdles",INDEX(Master!$O$1:$O$1&amp;" Standard Achieved",MATCH(E85,INDEX(Master!$O:$O,MATCH(D85,Master!A:A,0),0),-1)),IF(C85="Combined Events",INDEX(Master!$O$1:$O$1&amp;" Standard Achieved",MATCH(E85,INDEX(Master!$O:$O,MATCH(D85,Master!A:A,0),0),1)),IF(C85="Throws",INDEX(Master!$O$1:$O$1&amp;" Standard Achieved",MATCH(E85,INDEX(Master!$O:$O,MATCH(D85,Master!A:A,0),0),1)),IF(C85="Endurance",INDEX(Master!$O$1:$O$1&amp;" Standard Achieved",MATCH(E85,INDEX(Master!$O:$O,MATCH(D85,Master!A:A,0),0),-1)),IF(C85="Jumps",INDEX(Master!$O$1:$O$1&amp;" Standard Achieved",MATCH(E85,INDEX(Master!$O:$O,MATCH(D85,Master!A:A,0),0),1))))))),"No EA Champs Entry Standard or Standard Not Met")</f>
        <v>0</v>
      </c>
      <c r="H85" s="228" t="b" cm="1">
        <f t="array" ref="H85">IFERROR(IF(C85="Sprints &amp; Hurdles",INDEX(Master!$P$1:$P$1&amp;" Standard Achieved",MATCH(E85,INDEX(Master!$P:$P,MATCH(D85,Master!A:A,I213),0),-1)),IF(C85="Combined Events",INDEX(Master!$P$1:$P$1&amp;" Standard Achieved",MATCH(E85,INDEX(Master!$P:$P,MATCH(D85,Master!A:A,0),0),1)),IF(C85="Throws",INDEX(Master!$P$1:$P$1&amp;" Standard Achieved",MATCH(E85,INDEX(Master!$P:$P,MATCH(D85,Master!A:A,0),0),1)),IF(C85="Endurance",INDEX(Master!$P$1:$P$1&amp;" Standard Achieved",MATCH(E85,INDEX(Master!$P:$P,MATCH(D85,Master!A:A,0),0),-1)),IF(C85="Jumps",INDEX(Master!$P$1:$P$1&amp;" Standard Achieved",MATCH(E85,INDEX(Master!$P:$P,MATCH(D85,Master!A:A,0),0),1))))))),"No Pof10 Top 100 Target or Outside Target")</f>
        <v>0</v>
      </c>
      <c r="I85" s="228" t="b" cm="1">
        <f t="array" ref="I85">IFERROR(IF(C85="Sprints &amp; Hurdles",INDEX(Master!$Q$1:$Q$1&amp;" Standard Achieved",MATCH(E85,INDEX(Master!$Q:$Q,MATCH(D85,Master!A:A,I213),0),-1)),IF(C85="Combined Events",INDEX(Master!$Q$1:$Q$1&amp;" Standard Achieved",MATCH(E85,INDEX(Master!$Q:$Q,MATCH(D85,Master!A:A,0),0),1)),IF(C85="Throws",INDEX(Master!$Q$1:$Q$1&amp;" Standard Achieved",MATCH(E85,INDEX(Master!$Q:$Q,MATCH(D85,Master!A:A,0),0),1)),IF(C85="Endurance",INDEX(Master!$Q$1:$Q$1&amp;" Standard Achieved",MATCH(E85,INDEX(Master!$Q:$Q,MATCH(D85,Master!A:A,0),0),-1)),IF(C85="Jumps",INDEX(Master!$Q$1:$Q$1&amp;" Standard Achieved",MATCH(E85,INDEX(Master!$Q:$Q,MATCH(D85,Master!A:A,0),0),1))))))),"No Pof10 Top 10 Target or Outside Target")</f>
        <v>0</v>
      </c>
    </row>
    <row r="86" spans="1:9">
      <c r="A86" s="229"/>
      <c r="B86" s="414"/>
      <c r="C86" s="417"/>
      <c r="D86" s="417"/>
      <c r="E86" s="420"/>
      <c r="F86" s="419" t="b">
        <f>IFERROR(IF(C86="Sprints &amp; Hurdles",INDEX(Master!$F$1:$N$1,MATCH(E86,INDEX(Master!F:N,MATCH(D86,Master!A:A,0),0),-1)),IF(C86="Combined Events",INDEX(Master!$F$1:$N$1,MATCH(E86,INDEX(Master!F:N,MATCH(D86,Master!A:A,0),0),1)),IF(C86="Throws",INDEX(Master!$F$1:$N$1,MATCH(E86,INDEX(Master!F:N,MATCH(D86,Master!A:A,0),0),1)),IF(C86="Endurance",INDEX(Master!$F$1:$N$1,MATCH(E86,INDEX(Master!F:N,MATCH(D86,Master!A:A,0),0),-1)),IF(C86="Jumps",INDEX(Master!$F$1:$N$1,MATCH(E86,INDEX(Master!F:N,MATCH(D86,Master!A:A,0),0),1))))))),"No Level Achieved")</f>
        <v>0</v>
      </c>
      <c r="G86" s="228" t="b" cm="1">
        <f t="array" ref="G86">IFERROR(IF(C86="Sprints &amp; Hurdles",INDEX(Master!$O$1:$O$1&amp;" Standard Achieved",MATCH(E86,INDEX(Master!$O:$O,MATCH(D86,Master!A:A,0),0),-1)),IF(C86="Combined Events",INDEX(Master!$O$1:$O$1&amp;" Standard Achieved",MATCH(E86,INDEX(Master!$O:$O,MATCH(D86,Master!A:A,0),0),1)),IF(C86="Throws",INDEX(Master!$O$1:$O$1&amp;" Standard Achieved",MATCH(E86,INDEX(Master!$O:$O,MATCH(D86,Master!A:A,0),0),1)),IF(C86="Endurance",INDEX(Master!$O$1:$O$1&amp;" Standard Achieved",MATCH(E86,INDEX(Master!$O:$O,MATCH(D86,Master!A:A,0),0),-1)),IF(C86="Jumps",INDEX(Master!$O$1:$O$1&amp;" Standard Achieved",MATCH(E86,INDEX(Master!$O:$O,MATCH(D86,Master!A:A,0),0),1))))))),"No EA Champs Entry Standard or Standard Not Met")</f>
        <v>0</v>
      </c>
      <c r="H86" s="228" t="b" cm="1">
        <f t="array" ref="H86">IFERROR(IF(C86="Sprints &amp; Hurdles",INDEX(Master!$P$1:$P$1&amp;" Standard Achieved",MATCH(E86,INDEX(Master!$P:$P,MATCH(D86,Master!A:A,I214),0),-1)),IF(C86="Combined Events",INDEX(Master!$P$1:$P$1&amp;" Standard Achieved",MATCH(E86,INDEX(Master!$P:$P,MATCH(D86,Master!A:A,0),0),1)),IF(C86="Throws",INDEX(Master!$P$1:$P$1&amp;" Standard Achieved",MATCH(E86,INDEX(Master!$P:$P,MATCH(D86,Master!A:A,0),0),1)),IF(C86="Endurance",INDEX(Master!$P$1:$P$1&amp;" Standard Achieved",MATCH(E86,INDEX(Master!$P:$P,MATCH(D86,Master!A:A,0),0),-1)),IF(C86="Jumps",INDEX(Master!$P$1:$P$1&amp;" Standard Achieved",MATCH(E86,INDEX(Master!$P:$P,MATCH(D86,Master!A:A,0),0),1))))))),"No Pof10 Top 100 Target or Outside Target")</f>
        <v>0</v>
      </c>
      <c r="I86" s="228" t="b" cm="1">
        <f t="array" ref="I86">IFERROR(IF(C86="Sprints &amp; Hurdles",INDEX(Master!$Q$1:$Q$1&amp;" Standard Achieved",MATCH(E86,INDEX(Master!$Q:$Q,MATCH(D86,Master!A:A,I214),0),-1)),IF(C86="Combined Events",INDEX(Master!$Q$1:$Q$1&amp;" Standard Achieved",MATCH(E86,INDEX(Master!$Q:$Q,MATCH(D86,Master!A:A,0),0),1)),IF(C86="Throws",INDEX(Master!$Q$1:$Q$1&amp;" Standard Achieved",MATCH(E86,INDEX(Master!$Q:$Q,MATCH(D86,Master!A:A,0),0),1)),IF(C86="Endurance",INDEX(Master!$Q$1:$Q$1&amp;" Standard Achieved",MATCH(E86,INDEX(Master!$Q:$Q,MATCH(D86,Master!A:A,0),0),-1)),IF(C86="Jumps",INDEX(Master!$Q$1:$Q$1&amp;" Standard Achieved",MATCH(E86,INDEX(Master!$Q:$Q,MATCH(D86,Master!A:A,0),0),1))))))),"No Pof10 Top 10 Target or Outside Target")</f>
        <v>0</v>
      </c>
    </row>
    <row r="87" spans="1:9">
      <c r="A87" s="229"/>
      <c r="B87" s="414"/>
      <c r="C87" s="417"/>
      <c r="D87" s="417"/>
      <c r="E87" s="420"/>
      <c r="F87" s="419" t="b">
        <f>IFERROR(IF(C87="Sprints &amp; Hurdles",INDEX(Master!$F$1:$N$1,MATCH(E87,INDEX(Master!F:N,MATCH(D87,Master!A:A,0),0),-1)),IF(C87="Combined Events",INDEX(Master!$F$1:$N$1,MATCH(E87,INDEX(Master!F:N,MATCH(D87,Master!A:A,0),0),1)),IF(C87="Throws",INDEX(Master!$F$1:$N$1,MATCH(E87,INDEX(Master!F:N,MATCH(D87,Master!A:A,0),0),1)),IF(C87="Endurance",INDEX(Master!$F$1:$N$1,MATCH(E87,INDEX(Master!F:N,MATCH(D87,Master!A:A,0),0),-1)),IF(C87="Jumps",INDEX(Master!$F$1:$N$1,MATCH(E87,INDEX(Master!F:N,MATCH(D87,Master!A:A,0),0),1))))))),"No Level Achieved")</f>
        <v>0</v>
      </c>
      <c r="G87" s="228" t="b" cm="1">
        <f t="array" ref="G87">IFERROR(IF(C87="Sprints &amp; Hurdles",INDEX(Master!$O$1:$O$1&amp;" Standard Achieved",MATCH(E87,INDEX(Master!$O:$O,MATCH(D87,Master!A:A,0),0),-1)),IF(C87="Combined Events",INDEX(Master!$O$1:$O$1&amp;" Standard Achieved",MATCH(E87,INDEX(Master!$O:$O,MATCH(D87,Master!A:A,0),0),1)),IF(C87="Throws",INDEX(Master!$O$1:$O$1&amp;" Standard Achieved",MATCH(E87,INDEX(Master!$O:$O,MATCH(D87,Master!A:A,0),0),1)),IF(C87="Endurance",INDEX(Master!$O$1:$O$1&amp;" Standard Achieved",MATCH(E87,INDEX(Master!$O:$O,MATCH(D87,Master!A:A,0),0),-1)),IF(C87="Jumps",INDEX(Master!$O$1:$O$1&amp;" Standard Achieved",MATCH(E87,INDEX(Master!$O:$O,MATCH(D87,Master!A:A,0),0),1))))))),"No EA Champs Entry Standard or Standard Not Met")</f>
        <v>0</v>
      </c>
      <c r="H87" s="228" t="b" cm="1">
        <f t="array" ref="H87">IFERROR(IF(C87="Sprints &amp; Hurdles",INDEX(Master!$P$1:$P$1&amp;" Standard Achieved",MATCH(E87,INDEX(Master!$P:$P,MATCH(D87,Master!A:A,I215),0),-1)),IF(C87="Combined Events",INDEX(Master!$P$1:$P$1&amp;" Standard Achieved",MATCH(E87,INDEX(Master!$P:$P,MATCH(D87,Master!A:A,0),0),1)),IF(C87="Throws",INDEX(Master!$P$1:$P$1&amp;" Standard Achieved",MATCH(E87,INDEX(Master!$P:$P,MATCH(D87,Master!A:A,0),0),1)),IF(C87="Endurance",INDEX(Master!$P$1:$P$1&amp;" Standard Achieved",MATCH(E87,INDEX(Master!$P:$P,MATCH(D87,Master!A:A,0),0),-1)),IF(C87="Jumps",INDEX(Master!$P$1:$P$1&amp;" Standard Achieved",MATCH(E87,INDEX(Master!$P:$P,MATCH(D87,Master!A:A,0),0),1))))))),"No Pof10 Top 100 Target or Outside Target")</f>
        <v>0</v>
      </c>
      <c r="I87" s="228" t="b" cm="1">
        <f t="array" ref="I87">IFERROR(IF(C87="Sprints &amp; Hurdles",INDEX(Master!$Q$1:$Q$1&amp;" Standard Achieved",MATCH(E87,INDEX(Master!$Q:$Q,MATCH(D87,Master!A:A,I215),0),-1)),IF(C87="Combined Events",INDEX(Master!$Q$1:$Q$1&amp;" Standard Achieved",MATCH(E87,INDEX(Master!$Q:$Q,MATCH(D87,Master!A:A,0),0),1)),IF(C87="Throws",INDEX(Master!$Q$1:$Q$1&amp;" Standard Achieved",MATCH(E87,INDEX(Master!$Q:$Q,MATCH(D87,Master!A:A,0),0),1)),IF(C87="Endurance",INDEX(Master!$Q$1:$Q$1&amp;" Standard Achieved",MATCH(E87,INDEX(Master!$Q:$Q,MATCH(D87,Master!A:A,0),0),-1)),IF(C87="Jumps",INDEX(Master!$Q$1:$Q$1&amp;" Standard Achieved",MATCH(E87,INDEX(Master!$Q:$Q,MATCH(D87,Master!A:A,0),0),1))))))),"No Pof10 Top 10 Target or Outside Target")</f>
        <v>0</v>
      </c>
    </row>
    <row r="88" spans="1:9">
      <c r="A88" s="229"/>
      <c r="B88" s="414"/>
      <c r="C88" s="417"/>
      <c r="D88" s="417"/>
      <c r="E88" s="420"/>
      <c r="F88" s="419" t="b">
        <f>IFERROR(IF(C88="Sprints &amp; Hurdles",INDEX(Master!$F$1:$N$1,MATCH(E88,INDEX(Master!F:N,MATCH(D88,Master!A:A,0),0),-1)),IF(C88="Combined Events",INDEX(Master!$F$1:$N$1,MATCH(E88,INDEX(Master!F:N,MATCH(D88,Master!A:A,0),0),1)),IF(C88="Throws",INDEX(Master!$F$1:$N$1,MATCH(E88,INDEX(Master!F:N,MATCH(D88,Master!A:A,0),0),1)),IF(C88="Endurance",INDEX(Master!$F$1:$N$1,MATCH(E88,INDEX(Master!F:N,MATCH(D88,Master!A:A,0),0),-1)),IF(C88="Jumps",INDEX(Master!$F$1:$N$1,MATCH(E88,INDEX(Master!F:N,MATCH(D88,Master!A:A,0),0),1))))))),"No Level Achieved")</f>
        <v>0</v>
      </c>
      <c r="G88" s="228" t="b" cm="1">
        <f t="array" ref="G88">IFERROR(IF(C88="Sprints &amp; Hurdles",INDEX(Master!$O$1:$O$1&amp;" Standard Achieved",MATCH(E88,INDEX(Master!$O:$O,MATCH(D88,Master!A:A,0),0),-1)),IF(C88="Combined Events",INDEX(Master!$O$1:$O$1&amp;" Standard Achieved",MATCH(E88,INDEX(Master!$O:$O,MATCH(D88,Master!A:A,0),0),1)),IF(C88="Throws",INDEX(Master!$O$1:$O$1&amp;" Standard Achieved",MATCH(E88,INDEX(Master!$O:$O,MATCH(D88,Master!A:A,0),0),1)),IF(C88="Endurance",INDEX(Master!$O$1:$O$1&amp;" Standard Achieved",MATCH(E88,INDEX(Master!$O:$O,MATCH(D88,Master!A:A,0),0),-1)),IF(C88="Jumps",INDEX(Master!$O$1:$O$1&amp;" Standard Achieved",MATCH(E88,INDEX(Master!$O:$O,MATCH(D88,Master!A:A,0),0),1))))))),"No EA Champs Entry Standard or Standard Not Met")</f>
        <v>0</v>
      </c>
      <c r="H88" s="228" t="b" cm="1">
        <f t="array" ref="H88">IFERROR(IF(C88="Sprints &amp; Hurdles",INDEX(Master!$P$1:$P$1&amp;" Standard Achieved",MATCH(E88,INDEX(Master!$P:$P,MATCH(D88,Master!A:A,I216),0),-1)),IF(C88="Combined Events",INDEX(Master!$P$1:$P$1&amp;" Standard Achieved",MATCH(E88,INDEX(Master!$P:$P,MATCH(D88,Master!A:A,0),0),1)),IF(C88="Throws",INDEX(Master!$P$1:$P$1&amp;" Standard Achieved",MATCH(E88,INDEX(Master!$P:$P,MATCH(D88,Master!A:A,0),0),1)),IF(C88="Endurance",INDEX(Master!$P$1:$P$1&amp;" Standard Achieved",MATCH(E88,INDEX(Master!$P:$P,MATCH(D88,Master!A:A,0),0),-1)),IF(C88="Jumps",INDEX(Master!$P$1:$P$1&amp;" Standard Achieved",MATCH(E88,INDEX(Master!$P:$P,MATCH(D88,Master!A:A,0),0),1))))))),"No Pof10 Top 100 Target or Outside Target")</f>
        <v>0</v>
      </c>
      <c r="I88" s="228" t="b" cm="1">
        <f t="array" ref="I88">IFERROR(IF(C88="Sprints &amp; Hurdles",INDEX(Master!$Q$1:$Q$1&amp;" Standard Achieved",MATCH(E88,INDEX(Master!$Q:$Q,MATCH(D88,Master!A:A,I216),0),-1)),IF(C88="Combined Events",INDEX(Master!$Q$1:$Q$1&amp;" Standard Achieved",MATCH(E88,INDEX(Master!$Q:$Q,MATCH(D88,Master!A:A,0),0),1)),IF(C88="Throws",INDEX(Master!$Q$1:$Q$1&amp;" Standard Achieved",MATCH(E88,INDEX(Master!$Q:$Q,MATCH(D88,Master!A:A,0),0),1)),IF(C88="Endurance",INDEX(Master!$Q$1:$Q$1&amp;" Standard Achieved",MATCH(E88,INDEX(Master!$Q:$Q,MATCH(D88,Master!A:A,0),0),-1)),IF(C88="Jumps",INDEX(Master!$Q$1:$Q$1&amp;" Standard Achieved",MATCH(E88,INDEX(Master!$Q:$Q,MATCH(D88,Master!A:A,0),0),1))))))),"No Pof10 Top 10 Target or Outside Target")</f>
        <v>0</v>
      </c>
    </row>
    <row r="89" spans="1:9">
      <c r="A89" s="229"/>
      <c r="B89" s="414"/>
      <c r="C89" s="417"/>
      <c r="D89" s="417"/>
      <c r="E89" s="420"/>
      <c r="F89" s="419" t="b">
        <f>IFERROR(IF(C89="Sprints &amp; Hurdles",INDEX(Master!$F$1:$N$1,MATCH(E89,INDEX(Master!F:N,MATCH(D89,Master!A:A,0),0),-1)),IF(C89="Combined Events",INDEX(Master!$F$1:$N$1,MATCH(E89,INDEX(Master!F:N,MATCH(D89,Master!A:A,0),0),1)),IF(C89="Throws",INDEX(Master!$F$1:$N$1,MATCH(E89,INDEX(Master!F:N,MATCH(D89,Master!A:A,0),0),1)),IF(C89="Endurance",INDEX(Master!$F$1:$N$1,MATCH(E89,INDEX(Master!F:N,MATCH(D89,Master!A:A,0),0),-1)),IF(C89="Jumps",INDEX(Master!$F$1:$N$1,MATCH(E89,INDEX(Master!F:N,MATCH(D89,Master!A:A,0),0),1))))))),"No Level Achieved")</f>
        <v>0</v>
      </c>
      <c r="G89" s="228" t="b" cm="1">
        <f t="array" ref="G89">IFERROR(IF(C89="Sprints &amp; Hurdles",INDEX(Master!$O$1:$O$1&amp;" Standard Achieved",MATCH(E89,INDEX(Master!$O:$O,MATCH(D89,Master!A:A,0),0),-1)),IF(C89="Combined Events",INDEX(Master!$O$1:$O$1&amp;" Standard Achieved",MATCH(E89,INDEX(Master!$O:$O,MATCH(D89,Master!A:A,0),0),1)),IF(C89="Throws",INDEX(Master!$O$1:$O$1&amp;" Standard Achieved",MATCH(E89,INDEX(Master!$O:$O,MATCH(D89,Master!A:A,0),0),1)),IF(C89="Endurance",INDEX(Master!$O$1:$O$1&amp;" Standard Achieved",MATCH(E89,INDEX(Master!$O:$O,MATCH(D89,Master!A:A,0),0),-1)),IF(C89="Jumps",INDEX(Master!$O$1:$O$1&amp;" Standard Achieved",MATCH(E89,INDEX(Master!$O:$O,MATCH(D89,Master!A:A,0),0),1))))))),"No EA Champs Entry Standard or Standard Not Met")</f>
        <v>0</v>
      </c>
      <c r="H89" s="228" t="b" cm="1">
        <f t="array" ref="H89">IFERROR(IF(C89="Sprints &amp; Hurdles",INDEX(Master!$P$1:$P$1&amp;" Standard Achieved",MATCH(E89,INDEX(Master!$P:$P,MATCH(D89,Master!A:A,I217),0),-1)),IF(C89="Combined Events",INDEX(Master!$P$1:$P$1&amp;" Standard Achieved",MATCH(E89,INDEX(Master!$P:$P,MATCH(D89,Master!A:A,0),0),1)),IF(C89="Throws",INDEX(Master!$P$1:$P$1&amp;" Standard Achieved",MATCH(E89,INDEX(Master!$P:$P,MATCH(D89,Master!A:A,0),0),1)),IF(C89="Endurance",INDEX(Master!$P$1:$P$1&amp;" Standard Achieved",MATCH(E89,INDEX(Master!$P:$P,MATCH(D89,Master!A:A,0),0),-1)),IF(C89="Jumps",INDEX(Master!$P$1:$P$1&amp;" Standard Achieved",MATCH(E89,INDEX(Master!$P:$P,MATCH(D89,Master!A:A,0),0),1))))))),"No Pof10 Top 100 Target or Outside Target")</f>
        <v>0</v>
      </c>
      <c r="I89" s="228" t="b" cm="1">
        <f t="array" ref="I89">IFERROR(IF(C89="Sprints &amp; Hurdles",INDEX(Master!$Q$1:$Q$1&amp;" Standard Achieved",MATCH(E89,INDEX(Master!$Q:$Q,MATCH(D89,Master!A:A,I217),0),-1)),IF(C89="Combined Events",INDEX(Master!$Q$1:$Q$1&amp;" Standard Achieved",MATCH(E89,INDEX(Master!$Q:$Q,MATCH(D89,Master!A:A,0),0),1)),IF(C89="Throws",INDEX(Master!$Q$1:$Q$1&amp;" Standard Achieved",MATCH(E89,INDEX(Master!$Q:$Q,MATCH(D89,Master!A:A,0),0),1)),IF(C89="Endurance",INDEX(Master!$Q$1:$Q$1&amp;" Standard Achieved",MATCH(E89,INDEX(Master!$Q:$Q,MATCH(D89,Master!A:A,0),0),-1)),IF(C89="Jumps",INDEX(Master!$Q$1:$Q$1&amp;" Standard Achieved",MATCH(E89,INDEX(Master!$Q:$Q,MATCH(D89,Master!A:A,0),0),1))))))),"No Pof10 Top 10 Target or Outside Target")</f>
        <v>0</v>
      </c>
    </row>
    <row r="90" spans="1:9">
      <c r="A90" s="229"/>
      <c r="B90" s="414"/>
      <c r="C90" s="417"/>
      <c r="D90" s="417"/>
      <c r="E90" s="420"/>
      <c r="F90" s="419" t="b">
        <f>IFERROR(IF(C90="Sprints &amp; Hurdles",INDEX(Master!$F$1:$N$1,MATCH(E90,INDEX(Master!F:N,MATCH(D90,Master!A:A,0),0),-1)),IF(C90="Combined Events",INDEX(Master!$F$1:$N$1,MATCH(E90,INDEX(Master!F:N,MATCH(D90,Master!A:A,0),0),1)),IF(C90="Throws",INDEX(Master!$F$1:$N$1,MATCH(E90,INDEX(Master!F:N,MATCH(D90,Master!A:A,0),0),1)),IF(C90="Endurance",INDEX(Master!$F$1:$N$1,MATCH(E90,INDEX(Master!F:N,MATCH(D90,Master!A:A,0),0),-1)),IF(C90="Jumps",INDEX(Master!$F$1:$N$1,MATCH(E90,INDEX(Master!F:N,MATCH(D90,Master!A:A,0),0),1))))))),"No Level Achieved")</f>
        <v>0</v>
      </c>
      <c r="G90" s="228" t="b" cm="1">
        <f t="array" ref="G90">IFERROR(IF(C90="Sprints &amp; Hurdles",INDEX(Master!$O$1:$O$1&amp;" Standard Achieved",MATCH(E90,INDEX(Master!$O:$O,MATCH(D90,Master!A:A,0),0),-1)),IF(C90="Combined Events",INDEX(Master!$O$1:$O$1&amp;" Standard Achieved",MATCH(E90,INDEX(Master!$O:$O,MATCH(D90,Master!A:A,0),0),1)),IF(C90="Throws",INDEX(Master!$O$1:$O$1&amp;" Standard Achieved",MATCH(E90,INDEX(Master!$O:$O,MATCH(D90,Master!A:A,0),0),1)),IF(C90="Endurance",INDEX(Master!$O$1:$O$1&amp;" Standard Achieved",MATCH(E90,INDEX(Master!$O:$O,MATCH(D90,Master!A:A,0),0),-1)),IF(C90="Jumps",INDEX(Master!$O$1:$O$1&amp;" Standard Achieved",MATCH(E90,INDEX(Master!$O:$O,MATCH(D90,Master!A:A,0),0),1))))))),"No EA Champs Entry Standard or Standard Not Met")</f>
        <v>0</v>
      </c>
      <c r="H90" s="228" t="b" cm="1">
        <f t="array" ref="H90">IFERROR(IF(C90="Sprints &amp; Hurdles",INDEX(Master!$P$1:$P$1&amp;" Standard Achieved",MATCH(E90,INDEX(Master!$P:$P,MATCH(D90,Master!A:A,I218),0),-1)),IF(C90="Combined Events",INDEX(Master!$P$1:$P$1&amp;" Standard Achieved",MATCH(E90,INDEX(Master!$P:$P,MATCH(D90,Master!A:A,0),0),1)),IF(C90="Throws",INDEX(Master!$P$1:$P$1&amp;" Standard Achieved",MATCH(E90,INDEX(Master!$P:$P,MATCH(D90,Master!A:A,0),0),1)),IF(C90="Endurance",INDEX(Master!$P$1:$P$1&amp;" Standard Achieved",MATCH(E90,INDEX(Master!$P:$P,MATCH(D90,Master!A:A,0),0),-1)),IF(C90="Jumps",INDEX(Master!$P$1:$P$1&amp;" Standard Achieved",MATCH(E90,INDEX(Master!$P:$P,MATCH(D90,Master!A:A,0),0),1))))))),"No Pof10 Top 100 Target or Outside Target")</f>
        <v>0</v>
      </c>
      <c r="I90" s="228" t="b" cm="1">
        <f t="array" ref="I90">IFERROR(IF(C90="Sprints &amp; Hurdles",INDEX(Master!$Q$1:$Q$1&amp;" Standard Achieved",MATCH(E90,INDEX(Master!$Q:$Q,MATCH(D90,Master!A:A,I218),0),-1)),IF(C90="Combined Events",INDEX(Master!$Q$1:$Q$1&amp;" Standard Achieved",MATCH(E90,INDEX(Master!$Q:$Q,MATCH(D90,Master!A:A,0),0),1)),IF(C90="Throws",INDEX(Master!$Q$1:$Q$1&amp;" Standard Achieved",MATCH(E90,INDEX(Master!$Q:$Q,MATCH(D90,Master!A:A,0),0),1)),IF(C90="Endurance",INDEX(Master!$Q$1:$Q$1&amp;" Standard Achieved",MATCH(E90,INDEX(Master!$Q:$Q,MATCH(D90,Master!A:A,0),0),-1)),IF(C90="Jumps",INDEX(Master!$Q$1:$Q$1&amp;" Standard Achieved",MATCH(E90,INDEX(Master!$Q:$Q,MATCH(D90,Master!A:A,0),0),1))))))),"No Pof10 Top 10 Target or Outside Target")</f>
        <v>0</v>
      </c>
    </row>
    <row r="91" spans="1:9">
      <c r="A91" s="229"/>
      <c r="B91" s="414"/>
      <c r="C91" s="417"/>
      <c r="D91" s="417"/>
      <c r="E91" s="420"/>
      <c r="F91" s="419" t="b">
        <f>IFERROR(IF(C91="Sprints &amp; Hurdles",INDEX(Master!$F$1:$N$1,MATCH(E91,INDEX(Master!F:N,MATCH(D91,Master!A:A,0),0),-1)),IF(C91="Combined Events",INDEX(Master!$F$1:$N$1,MATCH(E91,INDEX(Master!F:N,MATCH(D91,Master!A:A,0),0),1)),IF(C91="Throws",INDEX(Master!$F$1:$N$1,MATCH(E91,INDEX(Master!F:N,MATCH(D91,Master!A:A,0),0),1)),IF(C91="Endurance",INDEX(Master!$F$1:$N$1,MATCH(E91,INDEX(Master!F:N,MATCH(D91,Master!A:A,0),0),-1)),IF(C91="Jumps",INDEX(Master!$F$1:$N$1,MATCH(E91,INDEX(Master!F:N,MATCH(D91,Master!A:A,0),0),1))))))),"No Level Achieved")</f>
        <v>0</v>
      </c>
      <c r="G91" s="228" t="b" cm="1">
        <f t="array" ref="G91">IFERROR(IF(C91="Sprints &amp; Hurdles",INDEX(Master!$O$1:$O$1&amp;" Standard Achieved",MATCH(E91,INDEX(Master!$O:$O,MATCH(D91,Master!A:A,0),0),-1)),IF(C91="Combined Events",INDEX(Master!$O$1:$O$1&amp;" Standard Achieved",MATCH(E91,INDEX(Master!$O:$O,MATCH(D91,Master!A:A,0),0),1)),IF(C91="Throws",INDEX(Master!$O$1:$O$1&amp;" Standard Achieved",MATCH(E91,INDEX(Master!$O:$O,MATCH(D91,Master!A:A,0),0),1)),IF(C91="Endurance",INDEX(Master!$O$1:$O$1&amp;" Standard Achieved",MATCH(E91,INDEX(Master!$O:$O,MATCH(D91,Master!A:A,0),0),-1)),IF(C91="Jumps",INDEX(Master!$O$1:$O$1&amp;" Standard Achieved",MATCH(E91,INDEX(Master!$O:$O,MATCH(D91,Master!A:A,0),0),1))))))),"No EA Champs Entry Standard or Standard Not Met")</f>
        <v>0</v>
      </c>
      <c r="H91" s="228" t="b" cm="1">
        <f t="array" ref="H91">IFERROR(IF(C91="Sprints &amp; Hurdles",INDEX(Master!$P$1:$P$1&amp;" Standard Achieved",MATCH(E91,INDEX(Master!$P:$P,MATCH(D91,Master!A:A,I219),0),-1)),IF(C91="Combined Events",INDEX(Master!$P$1:$P$1&amp;" Standard Achieved",MATCH(E91,INDEX(Master!$P:$P,MATCH(D91,Master!A:A,0),0),1)),IF(C91="Throws",INDEX(Master!$P$1:$P$1&amp;" Standard Achieved",MATCH(E91,INDEX(Master!$P:$P,MATCH(D91,Master!A:A,0),0),1)),IF(C91="Endurance",INDEX(Master!$P$1:$P$1&amp;" Standard Achieved",MATCH(E91,INDEX(Master!$P:$P,MATCH(D91,Master!A:A,0),0),-1)),IF(C91="Jumps",INDEX(Master!$P$1:$P$1&amp;" Standard Achieved",MATCH(E91,INDEX(Master!$P:$P,MATCH(D91,Master!A:A,0),0),1))))))),"No Pof10 Top 100 Target or Outside Target")</f>
        <v>0</v>
      </c>
      <c r="I91" s="228" t="b" cm="1">
        <f t="array" ref="I91">IFERROR(IF(C91="Sprints &amp; Hurdles",INDEX(Master!$Q$1:$Q$1&amp;" Standard Achieved",MATCH(E91,INDEX(Master!$Q:$Q,MATCH(D91,Master!A:A,I219),0),-1)),IF(C91="Combined Events",INDEX(Master!$Q$1:$Q$1&amp;" Standard Achieved",MATCH(E91,INDEX(Master!$Q:$Q,MATCH(D91,Master!A:A,0),0),1)),IF(C91="Throws",INDEX(Master!$Q$1:$Q$1&amp;" Standard Achieved",MATCH(E91,INDEX(Master!$Q:$Q,MATCH(D91,Master!A:A,0),0),1)),IF(C91="Endurance",INDEX(Master!$Q$1:$Q$1&amp;" Standard Achieved",MATCH(E91,INDEX(Master!$Q:$Q,MATCH(D91,Master!A:A,0),0),-1)),IF(C91="Jumps",INDEX(Master!$Q$1:$Q$1&amp;" Standard Achieved",MATCH(E91,INDEX(Master!$Q:$Q,MATCH(D91,Master!A:A,0),0),1))))))),"No Pof10 Top 10 Target or Outside Target")</f>
        <v>0</v>
      </c>
    </row>
    <row r="92" spans="1:9">
      <c r="A92" s="229"/>
      <c r="B92" s="414"/>
      <c r="C92" s="417"/>
      <c r="D92" s="417"/>
      <c r="E92" s="420"/>
      <c r="F92" s="419" t="b">
        <f>IFERROR(IF(C92="Sprints &amp; Hurdles",INDEX(Master!$F$1:$N$1,MATCH(E92,INDEX(Master!F:N,MATCH(D92,Master!A:A,0),0),-1)),IF(C92="Combined Events",INDEX(Master!$F$1:$N$1,MATCH(E92,INDEX(Master!F:N,MATCH(D92,Master!A:A,0),0),1)),IF(C92="Throws",INDEX(Master!$F$1:$N$1,MATCH(E92,INDEX(Master!F:N,MATCH(D92,Master!A:A,0),0),1)),IF(C92="Endurance",INDEX(Master!$F$1:$N$1,MATCH(E92,INDEX(Master!F:N,MATCH(D92,Master!A:A,0),0),-1)),IF(C92="Jumps",INDEX(Master!$F$1:$N$1,MATCH(E92,INDEX(Master!F:N,MATCH(D92,Master!A:A,0),0),1))))))),"No Level Achieved")</f>
        <v>0</v>
      </c>
      <c r="G92" s="228" t="b" cm="1">
        <f t="array" ref="G92">IFERROR(IF(C92="Sprints &amp; Hurdles",INDEX(Master!$O$1:$O$1&amp;" Standard Achieved",MATCH(E92,INDEX(Master!$O:$O,MATCH(D92,Master!A:A,0),0),-1)),IF(C92="Combined Events",INDEX(Master!$O$1:$O$1&amp;" Standard Achieved",MATCH(E92,INDEX(Master!$O:$O,MATCH(D92,Master!A:A,0),0),1)),IF(C92="Throws",INDEX(Master!$O$1:$O$1&amp;" Standard Achieved",MATCH(E92,INDEX(Master!$O:$O,MATCH(D92,Master!A:A,0),0),1)),IF(C92="Endurance",INDEX(Master!$O$1:$O$1&amp;" Standard Achieved",MATCH(E92,INDEX(Master!$O:$O,MATCH(D92,Master!A:A,0),0),-1)),IF(C92="Jumps",INDEX(Master!$O$1:$O$1&amp;" Standard Achieved",MATCH(E92,INDEX(Master!$O:$O,MATCH(D92,Master!A:A,0),0),1))))))),"No EA Champs Entry Standard or Standard Not Met")</f>
        <v>0</v>
      </c>
      <c r="H92" s="228" t="b" cm="1">
        <f t="array" ref="H92">IFERROR(IF(C92="Sprints &amp; Hurdles",INDEX(Master!$P$1:$P$1&amp;" Standard Achieved",MATCH(E92,INDEX(Master!$P:$P,MATCH(D92,Master!A:A,I220),0),-1)),IF(C92="Combined Events",INDEX(Master!$P$1:$P$1&amp;" Standard Achieved",MATCH(E92,INDEX(Master!$P:$P,MATCH(D92,Master!A:A,0),0),1)),IF(C92="Throws",INDEX(Master!$P$1:$P$1&amp;" Standard Achieved",MATCH(E92,INDEX(Master!$P:$P,MATCH(D92,Master!A:A,0),0),1)),IF(C92="Endurance",INDEX(Master!$P$1:$P$1&amp;" Standard Achieved",MATCH(E92,INDEX(Master!$P:$P,MATCH(D92,Master!A:A,0),0),-1)),IF(C92="Jumps",INDEX(Master!$P$1:$P$1&amp;" Standard Achieved",MATCH(E92,INDEX(Master!$P:$P,MATCH(D92,Master!A:A,0),0),1))))))),"No Pof10 Top 100 Target or Outside Target")</f>
        <v>0</v>
      </c>
      <c r="I92" s="228" t="b" cm="1">
        <f t="array" ref="I92">IFERROR(IF(C92="Sprints &amp; Hurdles",INDEX(Master!$Q$1:$Q$1&amp;" Standard Achieved",MATCH(E92,INDEX(Master!$Q:$Q,MATCH(D92,Master!A:A,I220),0),-1)),IF(C92="Combined Events",INDEX(Master!$Q$1:$Q$1&amp;" Standard Achieved",MATCH(E92,INDEX(Master!$Q:$Q,MATCH(D92,Master!A:A,0),0),1)),IF(C92="Throws",INDEX(Master!$Q$1:$Q$1&amp;" Standard Achieved",MATCH(E92,INDEX(Master!$Q:$Q,MATCH(D92,Master!A:A,0),0),1)),IF(C92="Endurance",INDEX(Master!$Q$1:$Q$1&amp;" Standard Achieved",MATCH(E92,INDEX(Master!$Q:$Q,MATCH(D92,Master!A:A,0),0),-1)),IF(C92="Jumps",INDEX(Master!$Q$1:$Q$1&amp;" Standard Achieved",MATCH(E92,INDEX(Master!$Q:$Q,MATCH(D92,Master!A:A,0),0),1))))))),"No Pof10 Top 10 Target or Outside Target")</f>
        <v>0</v>
      </c>
    </row>
    <row r="93" spans="1:9">
      <c r="A93" s="229"/>
      <c r="B93" s="414"/>
      <c r="C93" s="417"/>
      <c r="D93" s="417"/>
      <c r="E93" s="420"/>
      <c r="F93" s="419" t="b">
        <f>IFERROR(IF(C93="Sprints &amp; Hurdles",INDEX(Master!$F$1:$N$1,MATCH(E93,INDEX(Master!F:N,MATCH(D93,Master!A:A,0),0),-1)),IF(C93="Combined Events",INDEX(Master!$F$1:$N$1,MATCH(E93,INDEX(Master!F:N,MATCH(D93,Master!A:A,0),0),1)),IF(C93="Throws",INDEX(Master!$F$1:$N$1,MATCH(E93,INDEX(Master!F:N,MATCH(D93,Master!A:A,0),0),1)),IF(C93="Endurance",INDEX(Master!$F$1:$N$1,MATCH(E93,INDEX(Master!F:N,MATCH(D93,Master!A:A,0),0),-1)),IF(C93="Jumps",INDEX(Master!$F$1:$N$1,MATCH(E93,INDEX(Master!F:N,MATCH(D93,Master!A:A,0),0),1))))))),"No Level Achieved")</f>
        <v>0</v>
      </c>
      <c r="G93" s="228" t="b" cm="1">
        <f t="array" ref="G93">IFERROR(IF(C93="Sprints &amp; Hurdles",INDEX(Master!$O$1:$O$1&amp;" Standard Achieved",MATCH(E93,INDEX(Master!$O:$O,MATCH(D93,Master!A:A,0),0),-1)),IF(C93="Combined Events",INDEX(Master!$O$1:$O$1&amp;" Standard Achieved",MATCH(E93,INDEX(Master!$O:$O,MATCH(D93,Master!A:A,0),0),1)),IF(C93="Throws",INDEX(Master!$O$1:$O$1&amp;" Standard Achieved",MATCH(E93,INDEX(Master!$O:$O,MATCH(D93,Master!A:A,0),0),1)),IF(C93="Endurance",INDEX(Master!$O$1:$O$1&amp;" Standard Achieved",MATCH(E93,INDEX(Master!$O:$O,MATCH(D93,Master!A:A,0),0),-1)),IF(C93="Jumps",INDEX(Master!$O$1:$O$1&amp;" Standard Achieved",MATCH(E93,INDEX(Master!$O:$O,MATCH(D93,Master!A:A,0),0),1))))))),"No EA Champs Entry Standard or Standard Not Met")</f>
        <v>0</v>
      </c>
      <c r="H93" s="228" t="b" cm="1">
        <f t="array" ref="H93">IFERROR(IF(C93="Sprints &amp; Hurdles",INDEX(Master!$P$1:$P$1&amp;" Standard Achieved",MATCH(E93,INDEX(Master!$P:$P,MATCH(D93,Master!A:A,I221),0),-1)),IF(C93="Combined Events",INDEX(Master!$P$1:$P$1&amp;" Standard Achieved",MATCH(E93,INDEX(Master!$P:$P,MATCH(D93,Master!A:A,0),0),1)),IF(C93="Throws",INDEX(Master!$P$1:$P$1&amp;" Standard Achieved",MATCH(E93,INDEX(Master!$P:$P,MATCH(D93,Master!A:A,0),0),1)),IF(C93="Endurance",INDEX(Master!$P$1:$P$1&amp;" Standard Achieved",MATCH(E93,INDEX(Master!$P:$P,MATCH(D93,Master!A:A,0),0),-1)),IF(C93="Jumps",INDEX(Master!$P$1:$P$1&amp;" Standard Achieved",MATCH(E93,INDEX(Master!$P:$P,MATCH(D93,Master!A:A,0),0),1))))))),"No Pof10 Top 100 Target or Outside Target")</f>
        <v>0</v>
      </c>
      <c r="I93" s="228" t="b" cm="1">
        <f t="array" ref="I93">IFERROR(IF(C93="Sprints &amp; Hurdles",INDEX(Master!$Q$1:$Q$1&amp;" Standard Achieved",MATCH(E93,INDEX(Master!$Q:$Q,MATCH(D93,Master!A:A,I221),0),-1)),IF(C93="Combined Events",INDEX(Master!$Q$1:$Q$1&amp;" Standard Achieved",MATCH(E93,INDEX(Master!$Q:$Q,MATCH(D93,Master!A:A,0),0),1)),IF(C93="Throws",INDEX(Master!$Q$1:$Q$1&amp;" Standard Achieved",MATCH(E93,INDEX(Master!$Q:$Q,MATCH(D93,Master!A:A,0),0),1)),IF(C93="Endurance",INDEX(Master!$Q$1:$Q$1&amp;" Standard Achieved",MATCH(E93,INDEX(Master!$Q:$Q,MATCH(D93,Master!A:A,0),0),-1)),IF(C93="Jumps",INDEX(Master!$Q$1:$Q$1&amp;" Standard Achieved",MATCH(E93,INDEX(Master!$Q:$Q,MATCH(D93,Master!A:A,0),0),1))))))),"No Pof10 Top 10 Target or Outside Target")</f>
        <v>0</v>
      </c>
    </row>
    <row r="94" spans="1:9">
      <c r="A94" s="229"/>
      <c r="B94" s="414"/>
      <c r="C94" s="417"/>
      <c r="D94" s="417"/>
      <c r="E94" s="420"/>
      <c r="F94" s="419" t="b">
        <f>IFERROR(IF(C94="Sprints &amp; Hurdles",INDEX(Master!$F$1:$N$1,MATCH(E94,INDEX(Master!F:N,MATCH(D94,Master!A:A,0),0),-1)),IF(C94="Combined Events",INDEX(Master!$F$1:$N$1,MATCH(E94,INDEX(Master!F:N,MATCH(D94,Master!A:A,0),0),1)),IF(C94="Throws",INDEX(Master!$F$1:$N$1,MATCH(E94,INDEX(Master!F:N,MATCH(D94,Master!A:A,0),0),1)),IF(C94="Endurance",INDEX(Master!$F$1:$N$1,MATCH(E94,INDEX(Master!F:N,MATCH(D94,Master!A:A,0),0),-1)),IF(C94="Jumps",INDEX(Master!$F$1:$N$1,MATCH(E94,INDEX(Master!F:N,MATCH(D94,Master!A:A,0),0),1))))))),"No Level Achieved")</f>
        <v>0</v>
      </c>
      <c r="G94" s="228" t="b" cm="1">
        <f t="array" ref="G94">IFERROR(IF(C94="Sprints &amp; Hurdles",INDEX(Master!$O$1:$O$1&amp;" Standard Achieved",MATCH(E94,INDEX(Master!$O:$O,MATCH(D94,Master!A:A,0),0),-1)),IF(C94="Combined Events",INDEX(Master!$O$1:$O$1&amp;" Standard Achieved",MATCH(E94,INDEX(Master!$O:$O,MATCH(D94,Master!A:A,0),0),1)),IF(C94="Throws",INDEX(Master!$O$1:$O$1&amp;" Standard Achieved",MATCH(E94,INDEX(Master!$O:$O,MATCH(D94,Master!A:A,0),0),1)),IF(C94="Endurance",INDEX(Master!$O$1:$O$1&amp;" Standard Achieved",MATCH(E94,INDEX(Master!$O:$O,MATCH(D94,Master!A:A,0),0),-1)),IF(C94="Jumps",INDEX(Master!$O$1:$O$1&amp;" Standard Achieved",MATCH(E94,INDEX(Master!$O:$O,MATCH(D94,Master!A:A,0),0),1))))))),"No EA Champs Entry Standard or Standard Not Met")</f>
        <v>0</v>
      </c>
      <c r="H94" s="228" t="b" cm="1">
        <f t="array" ref="H94">IFERROR(IF(C94="Sprints &amp; Hurdles",INDEX(Master!$P$1:$P$1&amp;" Standard Achieved",MATCH(E94,INDEX(Master!$P:$P,MATCH(D94,Master!A:A,I222),0),-1)),IF(C94="Combined Events",INDEX(Master!$P$1:$P$1&amp;" Standard Achieved",MATCH(E94,INDEX(Master!$P:$P,MATCH(D94,Master!A:A,0),0),1)),IF(C94="Throws",INDEX(Master!$P$1:$P$1&amp;" Standard Achieved",MATCH(E94,INDEX(Master!$P:$P,MATCH(D94,Master!A:A,0),0),1)),IF(C94="Endurance",INDEX(Master!$P$1:$P$1&amp;" Standard Achieved",MATCH(E94,INDEX(Master!$P:$P,MATCH(D94,Master!A:A,0),0),-1)),IF(C94="Jumps",INDEX(Master!$P$1:$P$1&amp;" Standard Achieved",MATCH(E94,INDEX(Master!$P:$P,MATCH(D94,Master!A:A,0),0),1))))))),"No Pof10 Top 100 Target or Outside Target")</f>
        <v>0</v>
      </c>
      <c r="I94" s="228" t="b" cm="1">
        <f t="array" ref="I94">IFERROR(IF(C94="Sprints &amp; Hurdles",INDEX(Master!$Q$1:$Q$1&amp;" Standard Achieved",MATCH(E94,INDEX(Master!$Q:$Q,MATCH(D94,Master!A:A,I222),0),-1)),IF(C94="Combined Events",INDEX(Master!$Q$1:$Q$1&amp;" Standard Achieved",MATCH(E94,INDEX(Master!$Q:$Q,MATCH(D94,Master!A:A,0),0),1)),IF(C94="Throws",INDEX(Master!$Q$1:$Q$1&amp;" Standard Achieved",MATCH(E94,INDEX(Master!$Q:$Q,MATCH(D94,Master!A:A,0),0),1)),IF(C94="Endurance",INDEX(Master!$Q$1:$Q$1&amp;" Standard Achieved",MATCH(E94,INDEX(Master!$Q:$Q,MATCH(D94,Master!A:A,0),0),-1)),IF(C94="Jumps",INDEX(Master!$Q$1:$Q$1&amp;" Standard Achieved",MATCH(E94,INDEX(Master!$Q:$Q,MATCH(D94,Master!A:A,0),0),1))))))),"No Pof10 Top 10 Target or Outside Target")</f>
        <v>0</v>
      </c>
    </row>
    <row r="95" spans="1:9">
      <c r="A95" s="229"/>
      <c r="B95" s="414"/>
      <c r="C95" s="417"/>
      <c r="D95" s="417"/>
      <c r="E95" s="420"/>
      <c r="F95" s="419" t="b">
        <f>IFERROR(IF(C95="Sprints &amp; Hurdles",INDEX(Master!$F$1:$N$1,MATCH(E95,INDEX(Master!F:N,MATCH(D95,Master!A:A,0),0),-1)),IF(C95="Combined Events",INDEX(Master!$F$1:$N$1,MATCH(E95,INDEX(Master!F:N,MATCH(D95,Master!A:A,0),0),1)),IF(C95="Throws",INDEX(Master!$F$1:$N$1,MATCH(E95,INDEX(Master!F:N,MATCH(D95,Master!A:A,0),0),1)),IF(C95="Endurance",INDEX(Master!$F$1:$N$1,MATCH(E95,INDEX(Master!F:N,MATCH(D95,Master!A:A,0),0),-1)),IF(C95="Jumps",INDEX(Master!$F$1:$N$1,MATCH(E95,INDEX(Master!F:N,MATCH(D95,Master!A:A,0),0),1))))))),"No Level Achieved")</f>
        <v>0</v>
      </c>
      <c r="G95" s="228" t="b" cm="1">
        <f t="array" ref="G95">IFERROR(IF(C95="Sprints &amp; Hurdles",INDEX(Master!$O$1:$O$1&amp;" Standard Achieved",MATCH(E95,INDEX(Master!$O:$O,MATCH(D95,Master!A:A,0),0),-1)),IF(C95="Combined Events",INDEX(Master!$O$1:$O$1&amp;" Standard Achieved",MATCH(E95,INDEX(Master!$O:$O,MATCH(D95,Master!A:A,0),0),1)),IF(C95="Throws",INDEX(Master!$O$1:$O$1&amp;" Standard Achieved",MATCH(E95,INDEX(Master!$O:$O,MATCH(D95,Master!A:A,0),0),1)),IF(C95="Endurance",INDEX(Master!$O$1:$O$1&amp;" Standard Achieved",MATCH(E95,INDEX(Master!$O:$O,MATCH(D95,Master!A:A,0),0),-1)),IF(C95="Jumps",INDEX(Master!$O$1:$O$1&amp;" Standard Achieved",MATCH(E95,INDEX(Master!$O:$O,MATCH(D95,Master!A:A,0),0),1))))))),"No EA Champs Entry Standard or Standard Not Met")</f>
        <v>0</v>
      </c>
      <c r="H95" s="228" t="b" cm="1">
        <f t="array" ref="H95">IFERROR(IF(C95="Sprints &amp; Hurdles",INDEX(Master!$P$1:$P$1&amp;" Standard Achieved",MATCH(E95,INDEX(Master!$P:$P,MATCH(D95,Master!A:A,I223),0),-1)),IF(C95="Combined Events",INDEX(Master!$P$1:$P$1&amp;" Standard Achieved",MATCH(E95,INDEX(Master!$P:$P,MATCH(D95,Master!A:A,0),0),1)),IF(C95="Throws",INDEX(Master!$P$1:$P$1&amp;" Standard Achieved",MATCH(E95,INDEX(Master!$P:$P,MATCH(D95,Master!A:A,0),0),1)),IF(C95="Endurance",INDEX(Master!$P$1:$P$1&amp;" Standard Achieved",MATCH(E95,INDEX(Master!$P:$P,MATCH(D95,Master!A:A,0),0),-1)),IF(C95="Jumps",INDEX(Master!$P$1:$P$1&amp;" Standard Achieved",MATCH(E95,INDEX(Master!$P:$P,MATCH(D95,Master!A:A,0),0),1))))))),"No Pof10 Top 100 Target or Outside Target")</f>
        <v>0</v>
      </c>
      <c r="I95" s="228" t="b" cm="1">
        <f t="array" ref="I95">IFERROR(IF(C95="Sprints &amp; Hurdles",INDEX(Master!$Q$1:$Q$1&amp;" Standard Achieved",MATCH(E95,INDEX(Master!$Q:$Q,MATCH(D95,Master!A:A,I223),0),-1)),IF(C95="Combined Events",INDEX(Master!$Q$1:$Q$1&amp;" Standard Achieved",MATCH(E95,INDEX(Master!$Q:$Q,MATCH(D95,Master!A:A,0),0),1)),IF(C95="Throws",INDEX(Master!$Q$1:$Q$1&amp;" Standard Achieved",MATCH(E95,INDEX(Master!$Q:$Q,MATCH(D95,Master!A:A,0),0),1)),IF(C95="Endurance",INDEX(Master!$Q$1:$Q$1&amp;" Standard Achieved",MATCH(E95,INDEX(Master!$Q:$Q,MATCH(D95,Master!A:A,0),0),-1)),IF(C95="Jumps",INDEX(Master!$Q$1:$Q$1&amp;" Standard Achieved",MATCH(E95,INDEX(Master!$Q:$Q,MATCH(D95,Master!A:A,0),0),1))))))),"No Pof10 Top 10 Target or Outside Target")</f>
        <v>0</v>
      </c>
    </row>
    <row r="96" spans="1:9">
      <c r="A96" s="229"/>
      <c r="B96" s="414"/>
      <c r="C96" s="417"/>
      <c r="D96" s="417"/>
      <c r="E96" s="420"/>
      <c r="F96" s="419" t="b">
        <f>IFERROR(IF(C96="Sprints &amp; Hurdles",INDEX(Master!$F$1:$N$1,MATCH(E96,INDEX(Master!F:N,MATCH(D96,Master!A:A,0),0),-1)),IF(C96="Combined Events",INDEX(Master!$F$1:$N$1,MATCH(E96,INDEX(Master!F:N,MATCH(D96,Master!A:A,0),0),1)),IF(C96="Throws",INDEX(Master!$F$1:$N$1,MATCH(E96,INDEX(Master!F:N,MATCH(D96,Master!A:A,0),0),1)),IF(C96="Endurance",INDEX(Master!$F$1:$N$1,MATCH(E96,INDEX(Master!F:N,MATCH(D96,Master!A:A,0),0),-1)),IF(C96="Jumps",INDEX(Master!$F$1:$N$1,MATCH(E96,INDEX(Master!F:N,MATCH(D96,Master!A:A,0),0),1))))))),"No Level Achieved")</f>
        <v>0</v>
      </c>
      <c r="G96" s="228" t="b" cm="1">
        <f t="array" ref="G96">IFERROR(IF(C96="Sprints &amp; Hurdles",INDEX(Master!$O$1:$O$1&amp;" Standard Achieved",MATCH(E96,INDEX(Master!$O:$O,MATCH(D96,Master!A:A,0),0),-1)),IF(C96="Combined Events",INDEX(Master!$O$1:$O$1&amp;" Standard Achieved",MATCH(E96,INDEX(Master!$O:$O,MATCH(D96,Master!A:A,0),0),1)),IF(C96="Throws",INDEX(Master!$O$1:$O$1&amp;" Standard Achieved",MATCH(E96,INDEX(Master!$O:$O,MATCH(D96,Master!A:A,0),0),1)),IF(C96="Endurance",INDEX(Master!$O$1:$O$1&amp;" Standard Achieved",MATCH(E96,INDEX(Master!$O:$O,MATCH(D96,Master!A:A,0),0),-1)),IF(C96="Jumps",INDEX(Master!$O$1:$O$1&amp;" Standard Achieved",MATCH(E96,INDEX(Master!$O:$O,MATCH(D96,Master!A:A,0),0),1))))))),"No EA Champs Entry Standard or Standard Not Met")</f>
        <v>0</v>
      </c>
      <c r="H96" s="228" t="b" cm="1">
        <f t="array" ref="H96">IFERROR(IF(C96="Sprints &amp; Hurdles",INDEX(Master!$P$1:$P$1&amp;" Standard Achieved",MATCH(E96,INDEX(Master!$P:$P,MATCH(D96,Master!A:A,I224),0),-1)),IF(C96="Combined Events",INDEX(Master!$P$1:$P$1&amp;" Standard Achieved",MATCH(E96,INDEX(Master!$P:$P,MATCH(D96,Master!A:A,0),0),1)),IF(C96="Throws",INDEX(Master!$P$1:$P$1&amp;" Standard Achieved",MATCH(E96,INDEX(Master!$P:$P,MATCH(D96,Master!A:A,0),0),1)),IF(C96="Endurance",INDEX(Master!$P$1:$P$1&amp;" Standard Achieved",MATCH(E96,INDEX(Master!$P:$P,MATCH(D96,Master!A:A,0),0),-1)),IF(C96="Jumps",INDEX(Master!$P$1:$P$1&amp;" Standard Achieved",MATCH(E96,INDEX(Master!$P:$P,MATCH(D96,Master!A:A,0),0),1))))))),"No Pof10 Top 100 Target or Outside Target")</f>
        <v>0</v>
      </c>
      <c r="I96" s="228" t="b" cm="1">
        <f t="array" ref="I96">IFERROR(IF(C96="Sprints &amp; Hurdles",INDEX(Master!$Q$1:$Q$1&amp;" Standard Achieved",MATCH(E96,INDEX(Master!$Q:$Q,MATCH(D96,Master!A:A,I224),0),-1)),IF(C96="Combined Events",INDEX(Master!$Q$1:$Q$1&amp;" Standard Achieved",MATCH(E96,INDEX(Master!$Q:$Q,MATCH(D96,Master!A:A,0),0),1)),IF(C96="Throws",INDEX(Master!$Q$1:$Q$1&amp;" Standard Achieved",MATCH(E96,INDEX(Master!$Q:$Q,MATCH(D96,Master!A:A,0),0),1)),IF(C96="Endurance",INDEX(Master!$Q$1:$Q$1&amp;" Standard Achieved",MATCH(E96,INDEX(Master!$Q:$Q,MATCH(D96,Master!A:A,0),0),-1)),IF(C96="Jumps",INDEX(Master!$Q$1:$Q$1&amp;" Standard Achieved",MATCH(E96,INDEX(Master!$Q:$Q,MATCH(D96,Master!A:A,0),0),1))))))),"No Pof10 Top 10 Target or Outside Target")</f>
        <v>0</v>
      </c>
    </row>
    <row r="97" spans="1:9">
      <c r="A97" s="229"/>
      <c r="B97" s="414"/>
      <c r="C97" s="417"/>
      <c r="D97" s="417"/>
      <c r="E97" s="420"/>
      <c r="F97" s="419" t="b">
        <f>IFERROR(IF(C97="Sprints &amp; Hurdles",INDEX(Master!$F$1:$N$1,MATCH(E97,INDEX(Master!F:N,MATCH(D97,Master!A:A,0),0),-1)),IF(C97="Combined Events",INDEX(Master!$F$1:$N$1,MATCH(E97,INDEX(Master!F:N,MATCH(D97,Master!A:A,0),0),1)),IF(C97="Throws",INDEX(Master!$F$1:$N$1,MATCH(E97,INDEX(Master!F:N,MATCH(D97,Master!A:A,0),0),1)),IF(C97="Endurance",INDEX(Master!$F$1:$N$1,MATCH(E97,INDEX(Master!F:N,MATCH(D97,Master!A:A,0),0),-1)),IF(C97="Jumps",INDEX(Master!$F$1:$N$1,MATCH(E97,INDEX(Master!F:N,MATCH(D97,Master!A:A,0),0),1))))))),"No Level Achieved")</f>
        <v>0</v>
      </c>
      <c r="G97" s="228" t="b" cm="1">
        <f t="array" ref="G97">IFERROR(IF(C97="Sprints &amp; Hurdles",INDEX(Master!$O$1:$O$1&amp;" Standard Achieved",MATCH(E97,INDEX(Master!$O:$O,MATCH(D97,Master!A:A,0),0),-1)),IF(C97="Combined Events",INDEX(Master!$O$1:$O$1&amp;" Standard Achieved",MATCH(E97,INDEX(Master!$O:$O,MATCH(D97,Master!A:A,0),0),1)),IF(C97="Throws",INDEX(Master!$O$1:$O$1&amp;" Standard Achieved",MATCH(E97,INDEX(Master!$O:$O,MATCH(D97,Master!A:A,0),0),1)),IF(C97="Endurance",INDEX(Master!$O$1:$O$1&amp;" Standard Achieved",MATCH(E97,INDEX(Master!$O:$O,MATCH(D97,Master!A:A,0),0),-1)),IF(C97="Jumps",INDEX(Master!$O$1:$O$1&amp;" Standard Achieved",MATCH(E97,INDEX(Master!$O:$O,MATCH(D97,Master!A:A,0),0),1))))))),"No EA Champs Entry Standard or Standard Not Met")</f>
        <v>0</v>
      </c>
      <c r="H97" s="228" t="b" cm="1">
        <f t="array" ref="H97">IFERROR(IF(C97="Sprints &amp; Hurdles",INDEX(Master!$P$1:$P$1&amp;" Standard Achieved",MATCH(E97,INDEX(Master!$P:$P,MATCH(D97,Master!A:A,I225),0),-1)),IF(C97="Combined Events",INDEX(Master!$P$1:$P$1&amp;" Standard Achieved",MATCH(E97,INDEX(Master!$P:$P,MATCH(D97,Master!A:A,0),0),1)),IF(C97="Throws",INDEX(Master!$P$1:$P$1&amp;" Standard Achieved",MATCH(E97,INDEX(Master!$P:$P,MATCH(D97,Master!A:A,0),0),1)),IF(C97="Endurance",INDEX(Master!$P$1:$P$1&amp;" Standard Achieved",MATCH(E97,INDEX(Master!$P:$P,MATCH(D97,Master!A:A,0),0),-1)),IF(C97="Jumps",INDEX(Master!$P$1:$P$1&amp;" Standard Achieved",MATCH(E97,INDEX(Master!$P:$P,MATCH(D97,Master!A:A,0),0),1))))))),"No Pof10 Top 100 Target or Outside Target")</f>
        <v>0</v>
      </c>
      <c r="I97" s="228" t="b" cm="1">
        <f t="array" ref="I97">IFERROR(IF(C97="Sprints &amp; Hurdles",INDEX(Master!$Q$1:$Q$1&amp;" Standard Achieved",MATCH(E97,INDEX(Master!$Q:$Q,MATCH(D97,Master!A:A,I225),0),-1)),IF(C97="Combined Events",INDEX(Master!$Q$1:$Q$1&amp;" Standard Achieved",MATCH(E97,INDEX(Master!$Q:$Q,MATCH(D97,Master!A:A,0),0),1)),IF(C97="Throws",INDEX(Master!$Q$1:$Q$1&amp;" Standard Achieved",MATCH(E97,INDEX(Master!$Q:$Q,MATCH(D97,Master!A:A,0),0),1)),IF(C97="Endurance",INDEX(Master!$Q$1:$Q$1&amp;" Standard Achieved",MATCH(E97,INDEX(Master!$Q:$Q,MATCH(D97,Master!A:A,0),0),-1)),IF(C97="Jumps",INDEX(Master!$Q$1:$Q$1&amp;" Standard Achieved",MATCH(E97,INDEX(Master!$Q:$Q,MATCH(D97,Master!A:A,0),0),1))))))),"No Pof10 Top 10 Target or Outside Target")</f>
        <v>0</v>
      </c>
    </row>
    <row r="98" spans="1:9">
      <c r="A98" s="229"/>
      <c r="B98" s="414"/>
      <c r="C98" s="417"/>
      <c r="D98" s="417"/>
      <c r="E98" s="420"/>
      <c r="F98" s="419" t="b">
        <f>IFERROR(IF(C98="Sprints &amp; Hurdles",INDEX(Master!$F$1:$N$1,MATCH(E98,INDEX(Master!F:N,MATCH(D98,Master!A:A,0),0),-1)),IF(C98="Combined Events",INDEX(Master!$F$1:$N$1,MATCH(E98,INDEX(Master!F:N,MATCH(D98,Master!A:A,0),0),1)),IF(C98="Throws",INDEX(Master!$F$1:$N$1,MATCH(E98,INDEX(Master!F:N,MATCH(D98,Master!A:A,0),0),1)),IF(C98="Endurance",INDEX(Master!$F$1:$N$1,MATCH(E98,INDEX(Master!F:N,MATCH(D98,Master!A:A,0),0),-1)),IF(C98="Jumps",INDEX(Master!$F$1:$N$1,MATCH(E98,INDEX(Master!F:N,MATCH(D98,Master!A:A,0),0),1))))))),"No Level Achieved")</f>
        <v>0</v>
      </c>
      <c r="G98" s="228" t="b" cm="1">
        <f t="array" ref="G98">IFERROR(IF(C98="Sprints &amp; Hurdles",INDEX(Master!$O$1:$O$1&amp;" Standard Achieved",MATCH(E98,INDEX(Master!$O:$O,MATCH(D98,Master!A:A,0),0),-1)),IF(C98="Combined Events",INDEX(Master!$O$1:$O$1&amp;" Standard Achieved",MATCH(E98,INDEX(Master!$O:$O,MATCH(D98,Master!A:A,0),0),1)),IF(C98="Throws",INDEX(Master!$O$1:$O$1&amp;" Standard Achieved",MATCH(E98,INDEX(Master!$O:$O,MATCH(D98,Master!A:A,0),0),1)),IF(C98="Endurance",INDEX(Master!$O$1:$O$1&amp;" Standard Achieved",MATCH(E98,INDEX(Master!$O:$O,MATCH(D98,Master!A:A,0),0),-1)),IF(C98="Jumps",INDEX(Master!$O$1:$O$1&amp;" Standard Achieved",MATCH(E98,INDEX(Master!$O:$O,MATCH(D98,Master!A:A,0),0),1))))))),"No EA Champs Entry Standard or Standard Not Met")</f>
        <v>0</v>
      </c>
      <c r="H98" s="228" t="b" cm="1">
        <f t="array" ref="H98">IFERROR(IF(C98="Sprints &amp; Hurdles",INDEX(Master!$P$1:$P$1&amp;" Standard Achieved",MATCH(E98,INDEX(Master!$P:$P,MATCH(D98,Master!A:A,I226),0),-1)),IF(C98="Combined Events",INDEX(Master!$P$1:$P$1&amp;" Standard Achieved",MATCH(E98,INDEX(Master!$P:$P,MATCH(D98,Master!A:A,0),0),1)),IF(C98="Throws",INDEX(Master!$P$1:$P$1&amp;" Standard Achieved",MATCH(E98,INDEX(Master!$P:$P,MATCH(D98,Master!A:A,0),0),1)),IF(C98="Endurance",INDEX(Master!$P$1:$P$1&amp;" Standard Achieved",MATCH(E98,INDEX(Master!$P:$P,MATCH(D98,Master!A:A,0),0),-1)),IF(C98="Jumps",INDEX(Master!$P$1:$P$1&amp;" Standard Achieved",MATCH(E98,INDEX(Master!$P:$P,MATCH(D98,Master!A:A,0),0),1))))))),"No Pof10 Top 100 Target or Outside Target")</f>
        <v>0</v>
      </c>
      <c r="I98" s="228" t="b" cm="1">
        <f t="array" ref="I98">IFERROR(IF(C98="Sprints &amp; Hurdles",INDEX(Master!$Q$1:$Q$1&amp;" Standard Achieved",MATCH(E98,INDEX(Master!$Q:$Q,MATCH(D98,Master!A:A,I226),0),-1)),IF(C98="Combined Events",INDEX(Master!$Q$1:$Q$1&amp;" Standard Achieved",MATCH(E98,INDEX(Master!$Q:$Q,MATCH(D98,Master!A:A,0),0),1)),IF(C98="Throws",INDEX(Master!$Q$1:$Q$1&amp;" Standard Achieved",MATCH(E98,INDEX(Master!$Q:$Q,MATCH(D98,Master!A:A,0),0),1)),IF(C98="Endurance",INDEX(Master!$Q$1:$Q$1&amp;" Standard Achieved",MATCH(E98,INDEX(Master!$Q:$Q,MATCH(D98,Master!A:A,0),0),-1)),IF(C98="Jumps",INDEX(Master!$Q$1:$Q$1&amp;" Standard Achieved",MATCH(E98,INDEX(Master!$Q:$Q,MATCH(D98,Master!A:A,0),0),1))))))),"No Pof10 Top 10 Target or Outside Target")</f>
        <v>0</v>
      </c>
    </row>
    <row r="99" spans="1:9">
      <c r="A99" s="229"/>
      <c r="B99" s="414"/>
      <c r="C99" s="417"/>
      <c r="D99" s="417"/>
      <c r="E99" s="420"/>
      <c r="F99" s="419" t="b">
        <f>IFERROR(IF(C99="Sprints &amp; Hurdles",INDEX(Master!$F$1:$N$1,MATCH(E99,INDEX(Master!F:N,MATCH(D99,Master!A:A,0),0),-1)),IF(C99="Combined Events",INDEX(Master!$F$1:$N$1,MATCH(E99,INDEX(Master!F:N,MATCH(D99,Master!A:A,0),0),1)),IF(C99="Throws",INDEX(Master!$F$1:$N$1,MATCH(E99,INDEX(Master!F:N,MATCH(D99,Master!A:A,0),0),1)),IF(C99="Endurance",INDEX(Master!$F$1:$N$1,MATCH(E99,INDEX(Master!F:N,MATCH(D99,Master!A:A,0),0),-1)),IF(C99="Jumps",INDEX(Master!$F$1:$N$1,MATCH(E99,INDEX(Master!F:N,MATCH(D99,Master!A:A,0),0),1))))))),"No Level Achieved")</f>
        <v>0</v>
      </c>
      <c r="G99" s="228" t="b" cm="1">
        <f t="array" ref="G99">IFERROR(IF(C99="Sprints &amp; Hurdles",INDEX(Master!$O$1:$O$1&amp;" Standard Achieved",MATCH(E99,INDEX(Master!$O:$O,MATCH(D99,Master!A:A,0),0),-1)),IF(C99="Combined Events",INDEX(Master!$O$1:$O$1&amp;" Standard Achieved",MATCH(E99,INDEX(Master!$O:$O,MATCH(D99,Master!A:A,0),0),1)),IF(C99="Throws",INDEX(Master!$O$1:$O$1&amp;" Standard Achieved",MATCH(E99,INDEX(Master!$O:$O,MATCH(D99,Master!A:A,0),0),1)),IF(C99="Endurance",INDEX(Master!$O$1:$O$1&amp;" Standard Achieved",MATCH(E99,INDEX(Master!$O:$O,MATCH(D99,Master!A:A,0),0),-1)),IF(C99="Jumps",INDEX(Master!$O$1:$O$1&amp;" Standard Achieved",MATCH(E99,INDEX(Master!$O:$O,MATCH(D99,Master!A:A,0),0),1))))))),"No EA Champs Entry Standard or Standard Not Met")</f>
        <v>0</v>
      </c>
      <c r="H99" s="228" t="b" cm="1">
        <f t="array" ref="H99">IFERROR(IF(C99="Sprints &amp; Hurdles",INDEX(Master!$P$1:$P$1&amp;" Standard Achieved",MATCH(E99,INDEX(Master!$P:$P,MATCH(D99,Master!A:A,I227),0),-1)),IF(C99="Combined Events",INDEX(Master!$P$1:$P$1&amp;" Standard Achieved",MATCH(E99,INDEX(Master!$P:$P,MATCH(D99,Master!A:A,0),0),1)),IF(C99="Throws",INDEX(Master!$P$1:$P$1&amp;" Standard Achieved",MATCH(E99,INDEX(Master!$P:$P,MATCH(D99,Master!A:A,0),0),1)),IF(C99="Endurance",INDEX(Master!$P$1:$P$1&amp;" Standard Achieved",MATCH(E99,INDEX(Master!$P:$P,MATCH(D99,Master!A:A,0),0),-1)),IF(C99="Jumps",INDEX(Master!$P$1:$P$1&amp;" Standard Achieved",MATCH(E99,INDEX(Master!$P:$P,MATCH(D99,Master!A:A,0),0),1))))))),"No Pof10 Top 100 Target or Outside Target")</f>
        <v>0</v>
      </c>
      <c r="I99" s="228" t="b" cm="1">
        <f t="array" ref="I99">IFERROR(IF(C99="Sprints &amp; Hurdles",INDEX(Master!$Q$1:$Q$1&amp;" Standard Achieved",MATCH(E99,INDEX(Master!$Q:$Q,MATCH(D99,Master!A:A,I227),0),-1)),IF(C99="Combined Events",INDEX(Master!$Q$1:$Q$1&amp;" Standard Achieved",MATCH(E99,INDEX(Master!$Q:$Q,MATCH(D99,Master!A:A,0),0),1)),IF(C99="Throws",INDEX(Master!$Q$1:$Q$1&amp;" Standard Achieved",MATCH(E99,INDEX(Master!$Q:$Q,MATCH(D99,Master!A:A,0),0),1)),IF(C99="Endurance",INDEX(Master!$Q$1:$Q$1&amp;" Standard Achieved",MATCH(E99,INDEX(Master!$Q:$Q,MATCH(D99,Master!A:A,0),0),-1)),IF(C99="Jumps",INDEX(Master!$Q$1:$Q$1&amp;" Standard Achieved",MATCH(E99,INDEX(Master!$Q:$Q,MATCH(D99,Master!A:A,0),0),1))))))),"No Pof10 Top 10 Target or Outside Target")</f>
        <v>0</v>
      </c>
    </row>
    <row r="100" spans="1:9">
      <c r="A100" s="229"/>
      <c r="B100" s="414"/>
      <c r="C100" s="417"/>
      <c r="D100" s="417"/>
      <c r="E100" s="420"/>
      <c r="F100" s="419" t="b">
        <f>IFERROR(IF(C100="Sprints &amp; Hurdles",INDEX(Master!$F$1:$N$1,MATCH(E100,INDEX(Master!F:N,MATCH(D100,Master!A:A,0),0),-1)),IF(C100="Combined Events",INDEX(Master!$F$1:$N$1,MATCH(E100,INDEX(Master!F:N,MATCH(D100,Master!A:A,0),0),1)),IF(C100="Throws",INDEX(Master!$F$1:$N$1,MATCH(E100,INDEX(Master!F:N,MATCH(D100,Master!A:A,0),0),1)),IF(C100="Endurance",INDEX(Master!$F$1:$N$1,MATCH(E100,INDEX(Master!F:N,MATCH(D100,Master!A:A,0),0),-1)),IF(C100="Jumps",INDEX(Master!$F$1:$N$1,MATCH(E100,INDEX(Master!F:N,MATCH(D100,Master!A:A,0),0),1))))))),"No Level Achieved")</f>
        <v>0</v>
      </c>
      <c r="G100" s="228" t="b" cm="1">
        <f t="array" ref="G100">IFERROR(IF(C100="Sprints &amp; Hurdles",INDEX(Master!$O$1:$O$1&amp;" Standard Achieved",MATCH(E100,INDEX(Master!$O:$O,MATCH(D100,Master!A:A,0),0),-1)),IF(C100="Combined Events",INDEX(Master!$O$1:$O$1&amp;" Standard Achieved",MATCH(E100,INDEX(Master!$O:$O,MATCH(D100,Master!A:A,0),0),1)),IF(C100="Throws",INDEX(Master!$O$1:$O$1&amp;" Standard Achieved",MATCH(E100,INDEX(Master!$O:$O,MATCH(D100,Master!A:A,0),0),1)),IF(C100="Endurance",INDEX(Master!$O$1:$O$1&amp;" Standard Achieved",MATCH(E100,INDEX(Master!$O:$O,MATCH(D100,Master!A:A,0),0),-1)),IF(C100="Jumps",INDEX(Master!$O$1:$O$1&amp;" Standard Achieved",MATCH(E100,INDEX(Master!$O:$O,MATCH(D100,Master!A:A,0),0),1))))))),"No EA Champs Entry Standard or Standard Not Met")</f>
        <v>0</v>
      </c>
      <c r="H100" s="228" t="b" cm="1">
        <f t="array" ref="H100">IFERROR(IF(C100="Sprints &amp; Hurdles",INDEX(Master!$P$1:$P$1&amp;" Standard Achieved",MATCH(E100,INDEX(Master!$P:$P,MATCH(D100,Master!A:A,I228),0),-1)),IF(C100="Combined Events",INDEX(Master!$P$1:$P$1&amp;" Standard Achieved",MATCH(E100,INDEX(Master!$P:$P,MATCH(D100,Master!A:A,0),0),1)),IF(C100="Throws",INDEX(Master!$P$1:$P$1&amp;" Standard Achieved",MATCH(E100,INDEX(Master!$P:$P,MATCH(D100,Master!A:A,0),0),1)),IF(C100="Endurance",INDEX(Master!$P$1:$P$1&amp;" Standard Achieved",MATCH(E100,INDEX(Master!$P:$P,MATCH(D100,Master!A:A,0),0),-1)),IF(C100="Jumps",INDEX(Master!$P$1:$P$1&amp;" Standard Achieved",MATCH(E100,INDEX(Master!$P:$P,MATCH(D100,Master!A:A,0),0),1))))))),"No Pof10 Top 100 Target or Outside Target")</f>
        <v>0</v>
      </c>
      <c r="I100" s="228" t="b" cm="1">
        <f t="array" ref="I100">IFERROR(IF(C100="Sprints &amp; Hurdles",INDEX(Master!$Q$1:$Q$1&amp;" Standard Achieved",MATCH(E100,INDEX(Master!$Q:$Q,MATCH(D100,Master!A:A,I228),0),-1)),IF(C100="Combined Events",INDEX(Master!$Q$1:$Q$1&amp;" Standard Achieved",MATCH(E100,INDEX(Master!$Q:$Q,MATCH(D100,Master!A:A,0),0),1)),IF(C100="Throws",INDEX(Master!$Q$1:$Q$1&amp;" Standard Achieved",MATCH(E100,INDEX(Master!$Q:$Q,MATCH(D100,Master!A:A,0),0),1)),IF(C100="Endurance",INDEX(Master!$Q$1:$Q$1&amp;" Standard Achieved",MATCH(E100,INDEX(Master!$Q:$Q,MATCH(D100,Master!A:A,0),0),-1)),IF(C100="Jumps",INDEX(Master!$Q$1:$Q$1&amp;" Standard Achieved",MATCH(E100,INDEX(Master!$Q:$Q,MATCH(D100,Master!A:A,0),0),1))))))),"No Pof10 Top 10 Target or Outside Target")</f>
        <v>0</v>
      </c>
    </row>
  </sheetData>
  <sheetProtection selectLockedCells="1"/>
  <conditionalFormatting sqref="E2:E100">
    <cfRule type="expression" dxfId="5" priority="1">
      <formula>$C2="Road"</formula>
    </cfRule>
    <cfRule type="expression" dxfId="4" priority="2">
      <formula>$C2="Sprints &amp; Hurdles"</formula>
    </cfRule>
    <cfRule type="expression" dxfId="3" priority="3">
      <formula>$C2="Throws"</formula>
    </cfRule>
    <cfRule type="expression" dxfId="2" priority="4">
      <formula>$C2="Jumps"</formula>
    </cfRule>
    <cfRule type="expression" dxfId="1" priority="5">
      <formula>$C2="Combined Events"</formula>
    </cfRule>
    <cfRule type="expression" dxfId="0" priority="6">
      <formula>$C2="Endurance"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296BBE6-F75A-4D2B-BF38-945514E3355E}">
          <x14:formula1>
            <xm:f>OFFSET(Lists!$A$1,MATCH(C2,Lists!$A:$A,0)-1,1,COUNTIF(Lists!$A:$A,C2),1)</xm:f>
          </x14:formula1>
          <xm:sqref>D2:D100</xm:sqref>
        </x14:dataValidation>
        <x14:dataValidation type="list" allowBlank="1" showInputMessage="1" showErrorMessage="1" xr:uid="{773D3300-1703-4F47-8BF2-1F443A18C7DE}">
          <x14:formula1>
            <xm:f>Lists!$A$2:$A749</xm:f>
          </x14:formula1>
          <xm:sqref>C2:C100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955B60-D09E-4288-92BA-DDB36E76BB1C}">
  <dimension ref="A1:F100"/>
  <sheetViews>
    <sheetView workbookViewId="0">
      <selection activeCell="C2" sqref="C2"/>
    </sheetView>
  </sheetViews>
  <sheetFormatPr defaultRowHeight="14.4"/>
  <cols>
    <col min="1" max="1" width="19.109375" bestFit="1" customWidth="1"/>
    <col min="2" max="2" width="38.5546875" customWidth="1"/>
    <col min="3" max="3" width="22" customWidth="1"/>
    <col min="4" max="4" width="21.109375" customWidth="1"/>
    <col min="5" max="5" width="15.77734375" customWidth="1"/>
    <col min="6" max="6" width="12.109375" customWidth="1"/>
  </cols>
  <sheetData>
    <row r="1" spans="1:6">
      <c r="A1" s="227" t="s">
        <v>152</v>
      </c>
      <c r="B1" s="227" t="s">
        <v>154</v>
      </c>
      <c r="C1" s="227" t="s">
        <v>267</v>
      </c>
      <c r="D1" s="227" t="s">
        <v>511</v>
      </c>
      <c r="E1" s="227" t="s">
        <v>145</v>
      </c>
      <c r="F1" s="227" t="s">
        <v>512</v>
      </c>
    </row>
    <row r="2" spans="1:6">
      <c r="A2" s="229"/>
      <c r="B2" s="229"/>
      <c r="C2" s="203" t="s">
        <v>271</v>
      </c>
      <c r="D2" s="229" t="s">
        <v>744</v>
      </c>
      <c r="E2" s="230">
        <v>2.0254629629629629E-3</v>
      </c>
      <c r="F2" s="228" t="str">
        <f>IFERROR(IF(C2="Sprints",INDEX('Para Master'!$F$1:$N$1,MATCH(E2,INDEX('Para Master'!F:N,MATCH(D2,'Para Master'!A:A,0),0),-1)),IF(C2="Combined Events",INDEX('Para Master'!$F$1:$N$1,MATCH(E2,INDEX('Para Master'!F:N,MATCH(D2,'Para Master'!A:A,0),0),1)),IF(C2="Throws",INDEX('Para Master'!$F$1:$N$1,MATCH(E2,INDEX('Para Master'!F:N,MATCH(D2,'Para Master'!A:A,0),0),1)),IF(C2="Endurance",INDEX('Para Master'!$F$1:$N$1,MATCH(E2,INDEX('Para Master'!F:N,MATCH(D2,'Para Master'!A:A,0),0),-1)),IF(C2="Jumps",INDEX('Para Master'!$F$1:$N$1,MATCH(E2,INDEX('Para Master'!F:N,MATCH(D2,'Para Master'!A:A,0),0),1))))))),"No Level Achieved")</f>
        <v>Level 9</v>
      </c>
    </row>
    <row r="3" spans="1:6">
      <c r="A3" s="229"/>
      <c r="B3" s="229"/>
      <c r="C3" s="229"/>
      <c r="D3" s="229"/>
      <c r="E3" s="230"/>
      <c r="F3" s="228" t="b">
        <f>IFERROR(IF(C3="Sprints",INDEX('Para Master'!$F$1:$N$1,MATCH(E3,INDEX('Para Master'!F:N,MATCH(D3,'Para Master'!A:A,0),0),-1)),IF(C3="Combined Events",INDEX('Para Master'!$F$1:$N$1,MATCH(E3,INDEX('Para Master'!F:N,MATCH(D3,'Para Master'!A:A,0),0),1)),IF(C3="Throws",INDEX('Para Master'!$F$1:$N$1,MATCH(E3,INDEX('Para Master'!F:N,MATCH(D3,'Para Master'!A:A,0),0),1)),IF(C3="Endurance",INDEX('Para Master'!$F$1:$N$1,MATCH(E3,INDEX('Para Master'!F:N,MATCH(D3,'Para Master'!A:A,0),0),-1)),IF(C3="Jumps",INDEX('Para Master'!$F$1:$N$1,MATCH(E3,INDEX('Para Master'!F:N,MATCH(D3,'Para Master'!A:A,0),0),1))))))),"No Level Achieved")</f>
        <v>0</v>
      </c>
    </row>
    <row r="4" spans="1:6">
      <c r="A4" s="229"/>
      <c r="B4" s="229"/>
      <c r="C4" s="229"/>
      <c r="D4" s="229"/>
      <c r="E4" s="230"/>
      <c r="F4" s="228" t="b">
        <f>IFERROR(IF(C4="Sprints",INDEX('Para Master'!$F$1:$N$1,MATCH(E4,INDEX('Para Master'!F:N,MATCH(D4,'Para Master'!A:A,0),0),-1)),IF(C4="Combined Events",INDEX('Para Master'!$F$1:$N$1,MATCH(E4,INDEX('Para Master'!F:N,MATCH(D4,'Para Master'!A:A,0),0),1)),IF(C4="Throws",INDEX('Para Master'!$F$1:$N$1,MATCH(E4,INDEX('Para Master'!F:N,MATCH(D4,'Para Master'!A:A,0),0),1)),IF(C4="Endurance",INDEX('Para Master'!$F$1:$N$1,MATCH(E4,INDEX('Para Master'!F:N,MATCH(D4,'Para Master'!A:A,0),0),-1)),IF(C4="Jumps",INDEX('Para Master'!$F$1:$N$1,MATCH(E4,INDEX('Para Master'!F:N,MATCH(D4,'Para Master'!A:A,0),0),1))))))),"No Level Achieved")</f>
        <v>0</v>
      </c>
    </row>
    <row r="5" spans="1:6">
      <c r="A5" s="229"/>
      <c r="B5" s="229"/>
      <c r="C5" s="229"/>
      <c r="D5" s="229"/>
      <c r="E5" s="230"/>
      <c r="F5" s="228" t="b">
        <f>IFERROR(IF(C5="Sprints",INDEX('Para Master'!$F$1:$N$1,MATCH(E5,INDEX('Para Master'!F:N,MATCH(D5,'Para Master'!A:A,0),0),-1)),IF(C5="Combined Events",INDEX('Para Master'!$F$1:$N$1,MATCH(E5,INDEX('Para Master'!F:N,MATCH(D5,'Para Master'!A:A,0),0),1)),IF(C5="Throws",INDEX('Para Master'!$F$1:$N$1,MATCH(E5,INDEX('Para Master'!F:N,MATCH(D5,'Para Master'!A:A,0),0),1)),IF(C5="Endurance",INDEX('Para Master'!$F$1:$N$1,MATCH(E5,INDEX('Para Master'!F:N,MATCH(D5,'Para Master'!A:A,0),0),-1)),IF(C5="Jumps",INDEX('Para Master'!$F$1:$N$1,MATCH(E5,INDEX('Para Master'!F:N,MATCH(D5,'Para Master'!A:A,0),0),1))))))),"No Level Achieved")</f>
        <v>0</v>
      </c>
    </row>
    <row r="6" spans="1:6">
      <c r="A6" s="229"/>
      <c r="B6" s="229"/>
      <c r="C6" s="229"/>
      <c r="D6" s="229"/>
      <c r="E6" s="230"/>
      <c r="F6" s="228" t="b">
        <f>IFERROR(IF(C6="Sprints",INDEX('Para Master'!$F$1:$N$1,MATCH(E6,INDEX('Para Master'!F:N,MATCH(D6,'Para Master'!A:A,0),0),-1)),IF(C6="Combined Events",INDEX('Para Master'!$F$1:$N$1,MATCH(E6,INDEX('Para Master'!F:N,MATCH(D6,'Para Master'!A:A,0),0),1)),IF(C6="Throws",INDEX('Para Master'!$F$1:$N$1,MATCH(E6,INDEX('Para Master'!F:N,MATCH(D6,'Para Master'!A:A,0),0),1)),IF(C6="Endurance",INDEX('Para Master'!$F$1:$N$1,MATCH(E6,INDEX('Para Master'!F:N,MATCH(D6,'Para Master'!A:A,0),0),-1)),IF(C6="Jumps",INDEX('Para Master'!$F$1:$N$1,MATCH(E6,INDEX('Para Master'!F:N,MATCH(D6,'Para Master'!A:A,0),0),1))))))),"No Level Achieved")</f>
        <v>0</v>
      </c>
    </row>
    <row r="7" spans="1:6">
      <c r="A7" s="229"/>
      <c r="B7" s="229"/>
      <c r="C7" s="229"/>
      <c r="D7" s="229"/>
      <c r="E7" s="230"/>
      <c r="F7" s="228" t="b">
        <f>IFERROR(IF(C7="Sprints",INDEX('Para Master'!$F$1:$N$1,MATCH(E7,INDEX('Para Master'!F:N,MATCH(D7,'Para Master'!A:A,0),0),-1)),IF(C7="Combined Events",INDEX('Para Master'!$F$1:$N$1,MATCH(E7,INDEX('Para Master'!F:N,MATCH(D7,'Para Master'!A:A,0),0),1)),IF(C7="Throws",INDEX('Para Master'!$F$1:$N$1,MATCH(E7,INDEX('Para Master'!F:N,MATCH(D7,'Para Master'!A:A,0),0),1)),IF(C7="Endurance",INDEX('Para Master'!$F$1:$N$1,MATCH(E7,INDEX('Para Master'!F:N,MATCH(D7,'Para Master'!A:A,0),0),-1)),IF(C7="Jumps",INDEX('Para Master'!$F$1:$N$1,MATCH(E7,INDEX('Para Master'!F:N,MATCH(D7,'Para Master'!A:A,0),0),1))))))),"No Level Achieved")</f>
        <v>0</v>
      </c>
    </row>
    <row r="8" spans="1:6">
      <c r="A8" s="229"/>
      <c r="B8" s="229"/>
      <c r="C8" s="229"/>
      <c r="D8" s="229"/>
      <c r="E8" s="230"/>
      <c r="F8" s="228" t="b">
        <f>IFERROR(IF(C8="Sprints",INDEX('Para Master'!$F$1:$N$1,MATCH(E8,INDEX('Para Master'!F:N,MATCH(D8,'Para Master'!A:A,0),0),-1)),IF(C8="Combined Events",INDEX('Para Master'!$F$1:$N$1,MATCH(E8,INDEX('Para Master'!F:N,MATCH(D8,'Para Master'!A:A,0),0),1)),IF(C8="Throws",INDEX('Para Master'!$F$1:$N$1,MATCH(E8,INDEX('Para Master'!F:N,MATCH(D8,'Para Master'!A:A,0),0),1)),IF(C8="Endurance",INDEX('Para Master'!$F$1:$N$1,MATCH(E8,INDEX('Para Master'!F:N,MATCH(D8,'Para Master'!A:A,0),0),-1)),IF(C8="Jumps",INDEX('Para Master'!$F$1:$N$1,MATCH(E8,INDEX('Para Master'!F:N,MATCH(D8,'Para Master'!A:A,0),0),1))))))),"No Level Achieved")</f>
        <v>0</v>
      </c>
    </row>
    <row r="9" spans="1:6">
      <c r="A9" s="229"/>
      <c r="B9" s="229"/>
      <c r="C9" s="229"/>
      <c r="D9" s="229"/>
      <c r="E9" s="230"/>
      <c r="F9" s="228" t="b">
        <f>IFERROR(IF(C9="Sprints",INDEX('Para Master'!$F$1:$N$1,MATCH(E9,INDEX('Para Master'!F:N,MATCH(D9,'Para Master'!A:A,0),0),-1)),IF(C9="Combined Events",INDEX('Para Master'!$F$1:$N$1,MATCH(E9,INDEX('Para Master'!F:N,MATCH(D9,'Para Master'!A:A,0),0),1)),IF(C9="Throws",INDEX('Para Master'!$F$1:$N$1,MATCH(E9,INDEX('Para Master'!F:N,MATCH(D9,'Para Master'!A:A,0),0),1)),IF(C9="Endurance",INDEX('Para Master'!$F$1:$N$1,MATCH(E9,INDEX('Para Master'!F:N,MATCH(D9,'Para Master'!A:A,0),0),-1)),IF(C9="Jumps",INDEX('Para Master'!$F$1:$N$1,MATCH(E9,INDEX('Para Master'!F:N,MATCH(D9,'Para Master'!A:A,0),0),1))))))),"No Level Achieved")</f>
        <v>0</v>
      </c>
    </row>
    <row r="10" spans="1:6">
      <c r="A10" s="229"/>
      <c r="B10" s="229"/>
      <c r="C10" s="229"/>
      <c r="D10" s="229"/>
      <c r="E10" s="230"/>
      <c r="F10" s="228" t="b">
        <f>IFERROR(IF(C10="Sprints",INDEX('Para Master'!$F$1:$N$1,MATCH(E10,INDEX('Para Master'!F:N,MATCH(D10,'Para Master'!A:A,0),0),-1)),IF(C10="Combined Events",INDEX('Para Master'!$F$1:$N$1,MATCH(E10,INDEX('Para Master'!F:N,MATCH(D10,'Para Master'!A:A,0),0),1)),IF(C10="Throws",INDEX('Para Master'!$F$1:$N$1,MATCH(E10,INDEX('Para Master'!F:N,MATCH(D10,'Para Master'!A:A,0),0),1)),IF(C10="Endurance",INDEX('Para Master'!$F$1:$N$1,MATCH(E10,INDEX('Para Master'!F:N,MATCH(D10,'Para Master'!A:A,0),0),-1)),IF(C10="Jumps",INDEX('Para Master'!$F$1:$N$1,MATCH(E10,INDEX('Para Master'!F:N,MATCH(D10,'Para Master'!A:A,0),0),1))))))),"No Level Achieved")</f>
        <v>0</v>
      </c>
    </row>
    <row r="11" spans="1:6">
      <c r="A11" s="229"/>
      <c r="B11" s="229"/>
      <c r="C11" s="229"/>
      <c r="D11" s="229"/>
      <c r="E11" s="230"/>
      <c r="F11" s="228" t="b">
        <f>IFERROR(IF(C11="Sprints",INDEX('Para Master'!$F$1:$N$1,MATCH(E11,INDEX('Para Master'!F:N,MATCH(D11,'Para Master'!A:A,0),0),-1)),IF(C11="Combined Events",INDEX('Para Master'!$F$1:$N$1,MATCH(E11,INDEX('Para Master'!F:N,MATCH(D11,'Para Master'!A:A,0),0),1)),IF(C11="Throws",INDEX('Para Master'!$F$1:$N$1,MATCH(E11,INDEX('Para Master'!F:N,MATCH(D11,'Para Master'!A:A,0),0),1)),IF(C11="Endurance",INDEX('Para Master'!$F$1:$N$1,MATCH(E11,INDEX('Para Master'!F:N,MATCH(D11,'Para Master'!A:A,0),0),-1)),IF(C11="Jumps",INDEX('Para Master'!$F$1:$N$1,MATCH(E11,INDEX('Para Master'!F:N,MATCH(D11,'Para Master'!A:A,0),0),1))))))),"No Level Achieved")</f>
        <v>0</v>
      </c>
    </row>
    <row r="12" spans="1:6">
      <c r="A12" s="229"/>
      <c r="B12" s="229"/>
      <c r="C12" s="229"/>
      <c r="D12" s="229"/>
      <c r="E12" s="230"/>
      <c r="F12" s="228" t="b">
        <f>IFERROR(IF(C12="Sprints",INDEX('Para Master'!$F$1:$N$1,MATCH(E12,INDEX('Para Master'!F:N,MATCH(D12,'Para Master'!A:A,0),0),-1)),IF(C12="Combined Events",INDEX('Para Master'!$F$1:$N$1,MATCH(E12,INDEX('Para Master'!F:N,MATCH(D12,'Para Master'!A:A,0),0),1)),IF(C12="Throws",INDEX('Para Master'!$F$1:$N$1,MATCH(E12,INDEX('Para Master'!F:N,MATCH(D12,'Para Master'!A:A,0),0),1)),IF(C12="Endurance",INDEX('Para Master'!$F$1:$N$1,MATCH(E12,INDEX('Para Master'!F:N,MATCH(D12,'Para Master'!A:A,0),0),-1)),IF(C12="Jumps",INDEX('Para Master'!$F$1:$N$1,MATCH(E12,INDEX('Para Master'!F:N,MATCH(D12,'Para Master'!A:A,0),0),1))))))),"No Level Achieved")</f>
        <v>0</v>
      </c>
    </row>
    <row r="13" spans="1:6">
      <c r="A13" s="229"/>
      <c r="B13" s="229"/>
      <c r="C13" s="229"/>
      <c r="D13" s="229"/>
      <c r="E13" s="230"/>
      <c r="F13" s="228" t="b">
        <f>IFERROR(IF(C13="Sprints",INDEX('Para Master'!$F$1:$N$1,MATCH(E13,INDEX('Para Master'!F:N,MATCH(D13,'Para Master'!A:A,0),0),-1)),IF(C13="Combined Events",INDEX('Para Master'!$F$1:$N$1,MATCH(E13,INDEX('Para Master'!F:N,MATCH(D13,'Para Master'!A:A,0),0),1)),IF(C13="Throws",INDEX('Para Master'!$F$1:$N$1,MATCH(E13,INDEX('Para Master'!F:N,MATCH(D13,'Para Master'!A:A,0),0),1)),IF(C13="Endurance",INDEX('Para Master'!$F$1:$N$1,MATCH(E13,INDEX('Para Master'!F:N,MATCH(D13,'Para Master'!A:A,0),0),-1)),IF(C13="Jumps",INDEX('Para Master'!$F$1:$N$1,MATCH(E13,INDEX('Para Master'!F:N,MATCH(D13,'Para Master'!A:A,0),0),1))))))),"No Level Achieved")</f>
        <v>0</v>
      </c>
    </row>
    <row r="14" spans="1:6">
      <c r="A14" s="229"/>
      <c r="B14" s="229"/>
      <c r="C14" s="229"/>
      <c r="D14" s="229"/>
      <c r="E14" s="230"/>
      <c r="F14" s="228" t="b">
        <f>IFERROR(IF(C14="Sprints",INDEX('Para Master'!$F$1:$N$1,MATCH(E14,INDEX('Para Master'!F:N,MATCH(D14,'Para Master'!A:A,0),0),-1)),IF(C14="Combined Events",INDEX('Para Master'!$F$1:$N$1,MATCH(E14,INDEX('Para Master'!F:N,MATCH(D14,'Para Master'!A:A,0),0),1)),IF(C14="Throws",INDEX('Para Master'!$F$1:$N$1,MATCH(E14,INDEX('Para Master'!F:N,MATCH(D14,'Para Master'!A:A,0),0),1)),IF(C14="Endurance",INDEX('Para Master'!$F$1:$N$1,MATCH(E14,INDEX('Para Master'!F:N,MATCH(D14,'Para Master'!A:A,0),0),-1)),IF(C14="Jumps",INDEX('Para Master'!$F$1:$N$1,MATCH(E14,INDEX('Para Master'!F:N,MATCH(D14,'Para Master'!A:A,0),0),1))))))),"No Level Achieved")</f>
        <v>0</v>
      </c>
    </row>
    <row r="15" spans="1:6">
      <c r="A15" s="229"/>
      <c r="B15" s="229"/>
      <c r="C15" s="229"/>
      <c r="D15" s="229"/>
      <c r="E15" s="230"/>
      <c r="F15" s="228" t="b">
        <f>IFERROR(IF(C15="Sprints",INDEX('Para Master'!$F$1:$N$1,MATCH(E15,INDEX('Para Master'!F:N,MATCH(D15,'Para Master'!A:A,0),0),-1)),IF(C15="Combined Events",INDEX('Para Master'!$F$1:$N$1,MATCH(E15,INDEX('Para Master'!F:N,MATCH(D15,'Para Master'!A:A,0),0),1)),IF(C15="Throws",INDEX('Para Master'!$F$1:$N$1,MATCH(E15,INDEX('Para Master'!F:N,MATCH(D15,'Para Master'!A:A,0),0),1)),IF(C15="Endurance",INDEX('Para Master'!$F$1:$N$1,MATCH(E15,INDEX('Para Master'!F:N,MATCH(D15,'Para Master'!A:A,0),0),-1)),IF(C15="Jumps",INDEX('Para Master'!$F$1:$N$1,MATCH(E15,INDEX('Para Master'!F:N,MATCH(D15,'Para Master'!A:A,0),0),1))))))),"No Level Achieved")</f>
        <v>0</v>
      </c>
    </row>
    <row r="16" spans="1:6">
      <c r="A16" s="229"/>
      <c r="B16" s="229"/>
      <c r="C16" s="229"/>
      <c r="D16" s="229"/>
      <c r="E16" s="230"/>
      <c r="F16" s="228" t="b">
        <f>IFERROR(IF(C16="Sprints",INDEX('Para Master'!$F$1:$N$1,MATCH(E16,INDEX('Para Master'!F:N,MATCH(D16,'Para Master'!A:A,0),0),-1)),IF(C16="Combined Events",INDEX('Para Master'!$F$1:$N$1,MATCH(E16,INDEX('Para Master'!F:N,MATCH(D16,'Para Master'!A:A,0),0),1)),IF(C16="Throws",INDEX('Para Master'!$F$1:$N$1,MATCH(E16,INDEX('Para Master'!F:N,MATCH(D16,'Para Master'!A:A,0),0),1)),IF(C16="Endurance",INDEX('Para Master'!$F$1:$N$1,MATCH(E16,INDEX('Para Master'!F:N,MATCH(D16,'Para Master'!A:A,0),0),-1)),IF(C16="Jumps",INDEX('Para Master'!$F$1:$N$1,MATCH(E16,INDEX('Para Master'!F:N,MATCH(D16,'Para Master'!A:A,0),0),1))))))),"No Level Achieved")</f>
        <v>0</v>
      </c>
    </row>
    <row r="17" spans="1:6">
      <c r="A17" s="229"/>
      <c r="B17" s="229"/>
      <c r="C17" s="229"/>
      <c r="D17" s="229"/>
      <c r="E17" s="230"/>
      <c r="F17" s="228" t="b">
        <f>IFERROR(IF(C17="Sprints",INDEX('Para Master'!$F$1:$N$1,MATCH(E17,INDEX('Para Master'!F:N,MATCH(D17,'Para Master'!A:A,0),0),-1)),IF(C17="Combined Events",INDEX('Para Master'!$F$1:$N$1,MATCH(E17,INDEX('Para Master'!F:N,MATCH(D17,'Para Master'!A:A,0),0),1)),IF(C17="Throws",INDEX('Para Master'!$F$1:$N$1,MATCH(E17,INDEX('Para Master'!F:N,MATCH(D17,'Para Master'!A:A,0),0),1)),IF(C17="Endurance",INDEX('Para Master'!$F$1:$N$1,MATCH(E17,INDEX('Para Master'!F:N,MATCH(D17,'Para Master'!A:A,0),0),-1)),IF(C17="Jumps",INDEX('Para Master'!$F$1:$N$1,MATCH(E17,INDEX('Para Master'!F:N,MATCH(D17,'Para Master'!A:A,0),0),1))))))),"No Level Achieved")</f>
        <v>0</v>
      </c>
    </row>
    <row r="18" spans="1:6">
      <c r="A18" s="229"/>
      <c r="B18" s="229"/>
      <c r="C18" s="229"/>
      <c r="D18" s="229"/>
      <c r="E18" s="230"/>
      <c r="F18" s="228" t="b">
        <f>IFERROR(IF(C18="Sprints",INDEX('Para Master'!$F$1:$N$1,MATCH(E18,INDEX('Para Master'!F:N,MATCH(D18,'Para Master'!A:A,0),0),-1)),IF(C18="Combined Events",INDEX('Para Master'!$F$1:$N$1,MATCH(E18,INDEX('Para Master'!F:N,MATCH(D18,'Para Master'!A:A,0),0),1)),IF(C18="Throws",INDEX('Para Master'!$F$1:$N$1,MATCH(E18,INDEX('Para Master'!F:N,MATCH(D18,'Para Master'!A:A,0),0),1)),IF(C18="Endurance",INDEX('Para Master'!$F$1:$N$1,MATCH(E18,INDEX('Para Master'!F:N,MATCH(D18,'Para Master'!A:A,0),0),-1)),IF(C18="Jumps",INDEX('Para Master'!$F$1:$N$1,MATCH(E18,INDEX('Para Master'!F:N,MATCH(D18,'Para Master'!A:A,0),0),1))))))),"No Level Achieved")</f>
        <v>0</v>
      </c>
    </row>
    <row r="19" spans="1:6">
      <c r="A19" s="229"/>
      <c r="B19" s="229"/>
      <c r="C19" s="229"/>
      <c r="D19" s="229"/>
      <c r="E19" s="230"/>
      <c r="F19" s="228" t="b">
        <f>IFERROR(IF(C19="Sprints",INDEX('Para Master'!$F$1:$N$1,MATCH(E19,INDEX('Para Master'!F:N,MATCH(D19,'Para Master'!A:A,0),0),-1)),IF(C19="Combined Events",INDEX('Para Master'!$F$1:$N$1,MATCH(E19,INDEX('Para Master'!F:N,MATCH(D19,'Para Master'!A:A,0),0),1)),IF(C19="Throws",INDEX('Para Master'!$F$1:$N$1,MATCH(E19,INDEX('Para Master'!F:N,MATCH(D19,'Para Master'!A:A,0),0),1)),IF(C19="Endurance",INDEX('Para Master'!$F$1:$N$1,MATCH(E19,INDEX('Para Master'!F:N,MATCH(D19,'Para Master'!A:A,0),0),-1)),IF(C19="Jumps",INDEX('Para Master'!$F$1:$N$1,MATCH(E19,INDEX('Para Master'!F:N,MATCH(D19,'Para Master'!A:A,0),0),1))))))),"No Level Achieved")</f>
        <v>0</v>
      </c>
    </row>
    <row r="20" spans="1:6">
      <c r="A20" s="229"/>
      <c r="B20" s="229"/>
      <c r="C20" s="229"/>
      <c r="D20" s="229"/>
      <c r="E20" s="230"/>
      <c r="F20" s="228" t="b">
        <f>IFERROR(IF(C20="Sprints",INDEX('Para Master'!$F$1:$N$1,MATCH(E20,INDEX('Para Master'!F:N,MATCH(D20,'Para Master'!A:A,0),0),-1)),IF(C20="Combined Events",INDEX('Para Master'!$F$1:$N$1,MATCH(E20,INDEX('Para Master'!F:N,MATCH(D20,'Para Master'!A:A,0),0),1)),IF(C20="Throws",INDEX('Para Master'!$F$1:$N$1,MATCH(E20,INDEX('Para Master'!F:N,MATCH(D20,'Para Master'!A:A,0),0),1)),IF(C20="Endurance",INDEX('Para Master'!$F$1:$N$1,MATCH(E20,INDEX('Para Master'!F:N,MATCH(D20,'Para Master'!A:A,0),0),-1)),IF(C20="Jumps",INDEX('Para Master'!$F$1:$N$1,MATCH(E20,INDEX('Para Master'!F:N,MATCH(D20,'Para Master'!A:A,0),0),1))))))),"No Level Achieved")</f>
        <v>0</v>
      </c>
    </row>
    <row r="21" spans="1:6">
      <c r="A21" s="229"/>
      <c r="B21" s="229"/>
      <c r="C21" s="229"/>
      <c r="D21" s="229"/>
      <c r="E21" s="230"/>
      <c r="F21" s="228" t="b">
        <f>IFERROR(IF(C21="Sprints",INDEX('Para Master'!$F$1:$N$1,MATCH(E21,INDEX('Para Master'!F:N,MATCH(D21,'Para Master'!A:A,0),0),-1)),IF(C21="Combined Events",INDEX('Para Master'!$F$1:$N$1,MATCH(E21,INDEX('Para Master'!F:N,MATCH(D21,'Para Master'!A:A,0),0),1)),IF(C21="Throws",INDEX('Para Master'!$F$1:$N$1,MATCH(E21,INDEX('Para Master'!F:N,MATCH(D21,'Para Master'!A:A,0),0),1)),IF(C21="Endurance",INDEX('Para Master'!$F$1:$N$1,MATCH(E21,INDEX('Para Master'!F:N,MATCH(D21,'Para Master'!A:A,0),0),-1)),IF(C21="Jumps",INDEX('Para Master'!$F$1:$N$1,MATCH(E21,INDEX('Para Master'!F:N,MATCH(D21,'Para Master'!A:A,0),0),1))))))),"No Level Achieved")</f>
        <v>0</v>
      </c>
    </row>
    <row r="22" spans="1:6">
      <c r="A22" s="229"/>
      <c r="B22" s="229"/>
      <c r="C22" s="229"/>
      <c r="D22" s="229"/>
      <c r="E22" s="230"/>
      <c r="F22" s="228" t="b">
        <f>IFERROR(IF(C22="Sprints",INDEX('Para Master'!$F$1:$N$1,MATCH(E22,INDEX('Para Master'!F:N,MATCH(D22,'Para Master'!A:A,0),0),-1)),IF(C22="Combined Events",INDEX('Para Master'!$F$1:$N$1,MATCH(E22,INDEX('Para Master'!F:N,MATCH(D22,'Para Master'!A:A,0),0),1)),IF(C22="Throws",INDEX('Para Master'!$F$1:$N$1,MATCH(E22,INDEX('Para Master'!F:N,MATCH(D22,'Para Master'!A:A,0),0),1)),IF(C22="Endurance",INDEX('Para Master'!$F$1:$N$1,MATCH(E22,INDEX('Para Master'!F:N,MATCH(D22,'Para Master'!A:A,0),0),-1)),IF(C22="Jumps",INDEX('Para Master'!$F$1:$N$1,MATCH(E22,INDEX('Para Master'!F:N,MATCH(D22,'Para Master'!A:A,0),0),1))))))),"No Level Achieved")</f>
        <v>0</v>
      </c>
    </row>
    <row r="23" spans="1:6">
      <c r="A23" s="229"/>
      <c r="B23" s="229"/>
      <c r="C23" s="229"/>
      <c r="D23" s="229"/>
      <c r="E23" s="230"/>
      <c r="F23" s="228" t="b">
        <f>IFERROR(IF(C23="Sprints",INDEX('Para Master'!$F$1:$N$1,MATCH(E23,INDEX('Para Master'!F:N,MATCH(D23,'Para Master'!A:A,0),0),-1)),IF(C23="Combined Events",INDEX('Para Master'!$F$1:$N$1,MATCH(E23,INDEX('Para Master'!F:N,MATCH(D23,'Para Master'!A:A,0),0),1)),IF(C23="Throws",INDEX('Para Master'!$F$1:$N$1,MATCH(E23,INDEX('Para Master'!F:N,MATCH(D23,'Para Master'!A:A,0),0),1)),IF(C23="Endurance",INDEX('Para Master'!$F$1:$N$1,MATCH(E23,INDEX('Para Master'!F:N,MATCH(D23,'Para Master'!A:A,0),0),-1)),IF(C23="Jumps",INDEX('Para Master'!$F$1:$N$1,MATCH(E23,INDEX('Para Master'!F:N,MATCH(D23,'Para Master'!A:A,0),0),1))))))),"No Level Achieved")</f>
        <v>0</v>
      </c>
    </row>
    <row r="24" spans="1:6">
      <c r="A24" s="229"/>
      <c r="B24" s="229"/>
      <c r="C24" s="229"/>
      <c r="D24" s="229"/>
      <c r="E24" s="230"/>
      <c r="F24" s="228" t="b">
        <f>IFERROR(IF(C24="Sprints",INDEX('Para Master'!$F$1:$N$1,MATCH(E24,INDEX('Para Master'!F:N,MATCH(D24,'Para Master'!A:A,0),0),-1)),IF(C24="Combined Events",INDEX('Para Master'!$F$1:$N$1,MATCH(E24,INDEX('Para Master'!F:N,MATCH(D24,'Para Master'!A:A,0),0),1)),IF(C24="Throws",INDEX('Para Master'!$F$1:$N$1,MATCH(E24,INDEX('Para Master'!F:N,MATCH(D24,'Para Master'!A:A,0),0),1)),IF(C24="Endurance",INDEX('Para Master'!$F$1:$N$1,MATCH(E24,INDEX('Para Master'!F:N,MATCH(D24,'Para Master'!A:A,0),0),-1)),IF(C24="Jumps",INDEX('Para Master'!$F$1:$N$1,MATCH(E24,INDEX('Para Master'!F:N,MATCH(D24,'Para Master'!A:A,0),0),1))))))),"No Level Achieved")</f>
        <v>0</v>
      </c>
    </row>
    <row r="25" spans="1:6">
      <c r="A25" s="229"/>
      <c r="B25" s="229"/>
      <c r="C25" s="229"/>
      <c r="D25" s="229"/>
      <c r="E25" s="230"/>
      <c r="F25" s="228" t="b">
        <f>IFERROR(IF(C25="Sprints",INDEX('Para Master'!$F$1:$N$1,MATCH(E25,INDEX('Para Master'!F:N,MATCH(D25,'Para Master'!A:A,0),0),-1)),IF(C25="Combined Events",INDEX('Para Master'!$F$1:$N$1,MATCH(E25,INDEX('Para Master'!F:N,MATCH(D25,'Para Master'!A:A,0),0),1)),IF(C25="Throws",INDEX('Para Master'!$F$1:$N$1,MATCH(E25,INDEX('Para Master'!F:N,MATCH(D25,'Para Master'!A:A,0),0),1)),IF(C25="Endurance",INDEX('Para Master'!$F$1:$N$1,MATCH(E25,INDEX('Para Master'!F:N,MATCH(D25,'Para Master'!A:A,0),0),-1)),IF(C25="Jumps",INDEX('Para Master'!$F$1:$N$1,MATCH(E25,INDEX('Para Master'!F:N,MATCH(D25,'Para Master'!A:A,0),0),1))))))),"No Level Achieved")</f>
        <v>0</v>
      </c>
    </row>
    <row r="26" spans="1:6">
      <c r="A26" s="229"/>
      <c r="B26" s="229"/>
      <c r="C26" s="229"/>
      <c r="D26" s="229"/>
      <c r="E26" s="230"/>
      <c r="F26" s="228" t="b">
        <f>IFERROR(IF(C26="Sprints",INDEX('Para Master'!$F$1:$N$1,MATCH(E26,INDEX('Para Master'!F:N,MATCH(D26,'Para Master'!A:A,0),0),-1)),IF(C26="Combined Events",INDEX('Para Master'!$F$1:$N$1,MATCH(E26,INDEX('Para Master'!F:N,MATCH(D26,'Para Master'!A:A,0),0),1)),IF(C26="Throws",INDEX('Para Master'!$F$1:$N$1,MATCH(E26,INDEX('Para Master'!F:N,MATCH(D26,'Para Master'!A:A,0),0),1)),IF(C26="Endurance",INDEX('Para Master'!$F$1:$N$1,MATCH(E26,INDEX('Para Master'!F:N,MATCH(D26,'Para Master'!A:A,0),0),-1)),IF(C26="Jumps",INDEX('Para Master'!$F$1:$N$1,MATCH(E26,INDEX('Para Master'!F:N,MATCH(D26,'Para Master'!A:A,0),0),1))))))),"No Level Achieved")</f>
        <v>0</v>
      </c>
    </row>
    <row r="27" spans="1:6">
      <c r="A27" s="229"/>
      <c r="B27" s="229"/>
      <c r="C27" s="229"/>
      <c r="D27" s="229"/>
      <c r="E27" s="230"/>
      <c r="F27" s="228" t="b">
        <f>IFERROR(IF(C27="Sprints",INDEX('Para Master'!$F$1:$N$1,MATCH(E27,INDEX('Para Master'!F:N,MATCH(D27,'Para Master'!A:A,0),0),-1)),IF(C27="Combined Events",INDEX('Para Master'!$F$1:$N$1,MATCH(E27,INDEX('Para Master'!F:N,MATCH(D27,'Para Master'!A:A,0),0),1)),IF(C27="Throws",INDEX('Para Master'!$F$1:$N$1,MATCH(E27,INDEX('Para Master'!F:N,MATCH(D27,'Para Master'!A:A,0),0),1)),IF(C27="Endurance",INDEX('Para Master'!$F$1:$N$1,MATCH(E27,INDEX('Para Master'!F:N,MATCH(D27,'Para Master'!A:A,0),0),-1)),IF(C27="Jumps",INDEX('Para Master'!$F$1:$N$1,MATCH(E27,INDEX('Para Master'!F:N,MATCH(D27,'Para Master'!A:A,0),0),1))))))),"No Level Achieved")</f>
        <v>0</v>
      </c>
    </row>
    <row r="28" spans="1:6">
      <c r="A28" s="229"/>
      <c r="B28" s="229"/>
      <c r="C28" s="229"/>
      <c r="D28" s="229"/>
      <c r="E28" s="230"/>
      <c r="F28" s="228" t="b">
        <f>IFERROR(IF(C28="Sprints",INDEX('Para Master'!$F$1:$N$1,MATCH(E28,INDEX('Para Master'!F:N,MATCH(D28,'Para Master'!A:A,0),0),-1)),IF(C28="Combined Events",INDEX('Para Master'!$F$1:$N$1,MATCH(E28,INDEX('Para Master'!F:N,MATCH(D28,'Para Master'!A:A,0),0),1)),IF(C28="Throws",INDEX('Para Master'!$F$1:$N$1,MATCH(E28,INDEX('Para Master'!F:N,MATCH(D28,'Para Master'!A:A,0),0),1)),IF(C28="Endurance",INDEX('Para Master'!$F$1:$N$1,MATCH(E28,INDEX('Para Master'!F:N,MATCH(D28,'Para Master'!A:A,0),0),-1)),IF(C28="Jumps",INDEX('Para Master'!$F$1:$N$1,MATCH(E28,INDEX('Para Master'!F:N,MATCH(D28,'Para Master'!A:A,0),0),1))))))),"No Level Achieved")</f>
        <v>0</v>
      </c>
    </row>
    <row r="29" spans="1:6">
      <c r="A29" s="229"/>
      <c r="B29" s="229"/>
      <c r="C29" s="229"/>
      <c r="D29" s="229"/>
      <c r="E29" s="230"/>
      <c r="F29" s="228" t="b">
        <f>IFERROR(IF(C29="Sprints",INDEX('Para Master'!$F$1:$N$1,MATCH(E29,INDEX('Para Master'!F:N,MATCH(D29,'Para Master'!A:A,0),0),-1)),IF(C29="Combined Events",INDEX('Para Master'!$F$1:$N$1,MATCH(E29,INDEX('Para Master'!F:N,MATCH(D29,'Para Master'!A:A,0),0),1)),IF(C29="Throws",INDEX('Para Master'!$F$1:$N$1,MATCH(E29,INDEX('Para Master'!F:N,MATCH(D29,'Para Master'!A:A,0),0),1)),IF(C29="Endurance",INDEX('Para Master'!$F$1:$N$1,MATCH(E29,INDEX('Para Master'!F:N,MATCH(D29,'Para Master'!A:A,0),0),-1)),IF(C29="Jumps",INDEX('Para Master'!$F$1:$N$1,MATCH(E29,INDEX('Para Master'!F:N,MATCH(D29,'Para Master'!A:A,0),0),1))))))),"No Level Achieved")</f>
        <v>0</v>
      </c>
    </row>
    <row r="30" spans="1:6">
      <c r="A30" s="229"/>
      <c r="B30" s="229"/>
      <c r="C30" s="229"/>
      <c r="D30" s="229"/>
      <c r="E30" s="230"/>
      <c r="F30" s="228" t="b">
        <f>IFERROR(IF(C30="Sprints",INDEX('Para Master'!$F$1:$N$1,MATCH(E30,INDEX('Para Master'!F:N,MATCH(D30,'Para Master'!A:A,0),0),-1)),IF(C30="Combined Events",INDEX('Para Master'!$F$1:$N$1,MATCH(E30,INDEX('Para Master'!F:N,MATCH(D30,'Para Master'!A:A,0),0),1)),IF(C30="Throws",INDEX('Para Master'!$F$1:$N$1,MATCH(E30,INDEX('Para Master'!F:N,MATCH(D30,'Para Master'!A:A,0),0),1)),IF(C30="Endurance",INDEX('Para Master'!$F$1:$N$1,MATCH(E30,INDEX('Para Master'!F:N,MATCH(D30,'Para Master'!A:A,0),0),-1)),IF(C30="Jumps",INDEX('Para Master'!$F$1:$N$1,MATCH(E30,INDEX('Para Master'!F:N,MATCH(D30,'Para Master'!A:A,0),0),1))))))),"No Level Achieved")</f>
        <v>0</v>
      </c>
    </row>
    <row r="31" spans="1:6">
      <c r="A31" s="229"/>
      <c r="B31" s="229"/>
      <c r="C31" s="229"/>
      <c r="D31" s="229"/>
      <c r="E31" s="230"/>
      <c r="F31" s="228" t="b">
        <f>IFERROR(IF(C31="Sprints",INDEX('Para Master'!$F$1:$N$1,MATCH(E31,INDEX('Para Master'!F:N,MATCH(D31,'Para Master'!A:A,0),0),-1)),IF(C31="Combined Events",INDEX('Para Master'!$F$1:$N$1,MATCH(E31,INDEX('Para Master'!F:N,MATCH(D31,'Para Master'!A:A,0),0),1)),IF(C31="Throws",INDEX('Para Master'!$F$1:$N$1,MATCH(E31,INDEX('Para Master'!F:N,MATCH(D31,'Para Master'!A:A,0),0),1)),IF(C31="Endurance",INDEX('Para Master'!$F$1:$N$1,MATCH(E31,INDEX('Para Master'!F:N,MATCH(D31,'Para Master'!A:A,0),0),-1)),IF(C31="Jumps",INDEX('Para Master'!$F$1:$N$1,MATCH(E31,INDEX('Para Master'!F:N,MATCH(D31,'Para Master'!A:A,0),0),1))))))),"No Level Achieved")</f>
        <v>0</v>
      </c>
    </row>
    <row r="32" spans="1:6">
      <c r="A32" s="229"/>
      <c r="B32" s="229"/>
      <c r="C32" s="229"/>
      <c r="D32" s="229"/>
      <c r="E32" s="230"/>
      <c r="F32" s="228" t="b">
        <f>IFERROR(IF(C32="Sprints",INDEX('Para Master'!$F$1:$N$1,MATCH(E32,INDEX('Para Master'!F:N,MATCH(D32,'Para Master'!A:A,0),0),-1)),IF(C32="Combined Events",INDEX('Para Master'!$F$1:$N$1,MATCH(E32,INDEX('Para Master'!F:N,MATCH(D32,'Para Master'!A:A,0),0),1)),IF(C32="Throws",INDEX('Para Master'!$F$1:$N$1,MATCH(E32,INDEX('Para Master'!F:N,MATCH(D32,'Para Master'!A:A,0),0),1)),IF(C32="Endurance",INDEX('Para Master'!$F$1:$N$1,MATCH(E32,INDEX('Para Master'!F:N,MATCH(D32,'Para Master'!A:A,0),0),-1)),IF(C32="Jumps",INDEX('Para Master'!$F$1:$N$1,MATCH(E32,INDEX('Para Master'!F:N,MATCH(D32,'Para Master'!A:A,0),0),1))))))),"No Level Achieved")</f>
        <v>0</v>
      </c>
    </row>
    <row r="33" spans="1:6">
      <c r="A33" s="229"/>
      <c r="B33" s="229"/>
      <c r="C33" s="229"/>
      <c r="D33" s="229"/>
      <c r="E33" s="230"/>
      <c r="F33" s="228" t="b">
        <f>IFERROR(IF(C33="Sprints",INDEX('Para Master'!$F$1:$N$1,MATCH(E33,INDEX('Para Master'!F:N,MATCH(D33,'Para Master'!A:A,0),0),-1)),IF(C33="Combined Events",INDEX('Para Master'!$F$1:$N$1,MATCH(E33,INDEX('Para Master'!F:N,MATCH(D33,'Para Master'!A:A,0),0),1)),IF(C33="Throws",INDEX('Para Master'!$F$1:$N$1,MATCH(E33,INDEX('Para Master'!F:N,MATCH(D33,'Para Master'!A:A,0),0),1)),IF(C33="Endurance",INDEX('Para Master'!$F$1:$N$1,MATCH(E33,INDEX('Para Master'!F:N,MATCH(D33,'Para Master'!A:A,0),0),-1)),IF(C33="Jumps",INDEX('Para Master'!$F$1:$N$1,MATCH(E33,INDEX('Para Master'!F:N,MATCH(D33,'Para Master'!A:A,0),0),1))))))),"No Level Achieved")</f>
        <v>0</v>
      </c>
    </row>
    <row r="34" spans="1:6">
      <c r="A34" s="229"/>
      <c r="B34" s="229"/>
      <c r="C34" s="229"/>
      <c r="D34" s="229"/>
      <c r="E34" s="230"/>
      <c r="F34" s="228" t="b">
        <f>IFERROR(IF(C34="Sprints",INDEX('Para Master'!$F$1:$N$1,MATCH(E34,INDEX('Para Master'!F:N,MATCH(D34,'Para Master'!A:A,0),0),-1)),IF(C34="Combined Events",INDEX('Para Master'!$F$1:$N$1,MATCH(E34,INDEX('Para Master'!F:N,MATCH(D34,'Para Master'!A:A,0),0),1)),IF(C34="Throws",INDEX('Para Master'!$F$1:$N$1,MATCH(E34,INDEX('Para Master'!F:N,MATCH(D34,'Para Master'!A:A,0),0),1)),IF(C34="Endurance",INDEX('Para Master'!$F$1:$N$1,MATCH(E34,INDEX('Para Master'!F:N,MATCH(D34,'Para Master'!A:A,0),0),-1)),IF(C34="Jumps",INDEX('Para Master'!$F$1:$N$1,MATCH(E34,INDEX('Para Master'!F:N,MATCH(D34,'Para Master'!A:A,0),0),1))))))),"No Level Achieved")</f>
        <v>0</v>
      </c>
    </row>
    <row r="35" spans="1:6">
      <c r="A35" s="229"/>
      <c r="B35" s="229"/>
      <c r="C35" s="229"/>
      <c r="D35" s="229"/>
      <c r="E35" s="230"/>
      <c r="F35" s="228" t="b">
        <f>IFERROR(IF(C35="Sprints",INDEX('Para Master'!$F$1:$N$1,MATCH(E35,INDEX('Para Master'!F:N,MATCH(D35,'Para Master'!A:A,0),0),-1)),IF(C35="Combined Events",INDEX('Para Master'!$F$1:$N$1,MATCH(E35,INDEX('Para Master'!F:N,MATCH(D35,'Para Master'!A:A,0),0),1)),IF(C35="Throws",INDEX('Para Master'!$F$1:$N$1,MATCH(E35,INDEX('Para Master'!F:N,MATCH(D35,'Para Master'!A:A,0),0),1)),IF(C35="Endurance",INDEX('Para Master'!$F$1:$N$1,MATCH(E35,INDEX('Para Master'!F:N,MATCH(D35,'Para Master'!A:A,0),0),-1)),IF(C35="Jumps",INDEX('Para Master'!$F$1:$N$1,MATCH(E35,INDEX('Para Master'!F:N,MATCH(D35,'Para Master'!A:A,0),0),1))))))),"No Level Achieved")</f>
        <v>0</v>
      </c>
    </row>
    <row r="36" spans="1:6">
      <c r="A36" s="229"/>
      <c r="B36" s="229"/>
      <c r="C36" s="229"/>
      <c r="D36" s="229"/>
      <c r="E36" s="230"/>
      <c r="F36" s="228" t="b">
        <f>IFERROR(IF(C36="Sprints",INDEX('Para Master'!$F$1:$N$1,MATCH(E36,INDEX('Para Master'!F:N,MATCH(D36,'Para Master'!A:A,0),0),-1)),IF(C36="Combined Events",INDEX('Para Master'!$F$1:$N$1,MATCH(E36,INDEX('Para Master'!F:N,MATCH(D36,'Para Master'!A:A,0),0),1)),IF(C36="Throws",INDEX('Para Master'!$F$1:$N$1,MATCH(E36,INDEX('Para Master'!F:N,MATCH(D36,'Para Master'!A:A,0),0),1)),IF(C36="Endurance",INDEX('Para Master'!$F$1:$N$1,MATCH(E36,INDEX('Para Master'!F:N,MATCH(D36,'Para Master'!A:A,0),0),-1)),IF(C36="Jumps",INDEX('Para Master'!$F$1:$N$1,MATCH(E36,INDEX('Para Master'!F:N,MATCH(D36,'Para Master'!A:A,0),0),1))))))),"No Level Achieved")</f>
        <v>0</v>
      </c>
    </row>
    <row r="37" spans="1:6">
      <c r="A37" s="229"/>
      <c r="B37" s="229"/>
      <c r="C37" s="229"/>
      <c r="D37" s="229"/>
      <c r="E37" s="230"/>
      <c r="F37" s="228" t="b">
        <f>IFERROR(IF(C37="Sprints",INDEX('Para Master'!$F$1:$N$1,MATCH(E37,INDEX('Para Master'!F:N,MATCH(D37,'Para Master'!A:A,0),0),-1)),IF(C37="Combined Events",INDEX('Para Master'!$F$1:$N$1,MATCH(E37,INDEX('Para Master'!F:N,MATCH(D37,'Para Master'!A:A,0),0),1)),IF(C37="Throws",INDEX('Para Master'!$F$1:$N$1,MATCH(E37,INDEX('Para Master'!F:N,MATCH(D37,'Para Master'!A:A,0),0),1)),IF(C37="Endurance",INDEX('Para Master'!$F$1:$N$1,MATCH(E37,INDEX('Para Master'!F:N,MATCH(D37,'Para Master'!A:A,0),0),-1)),IF(C37="Jumps",INDEX('Para Master'!$F$1:$N$1,MATCH(E37,INDEX('Para Master'!F:N,MATCH(D37,'Para Master'!A:A,0),0),1))))))),"No Level Achieved")</f>
        <v>0</v>
      </c>
    </row>
    <row r="38" spans="1:6">
      <c r="A38" s="229"/>
      <c r="B38" s="229"/>
      <c r="C38" s="229"/>
      <c r="D38" s="229"/>
      <c r="E38" s="230"/>
      <c r="F38" s="228" t="b">
        <f>IFERROR(IF(C38="Sprints",INDEX('Para Master'!$F$1:$N$1,MATCH(E38,INDEX('Para Master'!F:N,MATCH(D38,'Para Master'!A:A,0),0),-1)),IF(C38="Combined Events",INDEX('Para Master'!$F$1:$N$1,MATCH(E38,INDEX('Para Master'!F:N,MATCH(D38,'Para Master'!A:A,0),0),1)),IF(C38="Throws",INDEX('Para Master'!$F$1:$N$1,MATCH(E38,INDEX('Para Master'!F:N,MATCH(D38,'Para Master'!A:A,0),0),1)),IF(C38="Endurance",INDEX('Para Master'!$F$1:$N$1,MATCH(E38,INDEX('Para Master'!F:N,MATCH(D38,'Para Master'!A:A,0),0),-1)),IF(C38="Jumps",INDEX('Para Master'!$F$1:$N$1,MATCH(E38,INDEX('Para Master'!F:N,MATCH(D38,'Para Master'!A:A,0),0),1))))))),"No Level Achieved")</f>
        <v>0</v>
      </c>
    </row>
    <row r="39" spans="1:6">
      <c r="A39" s="229"/>
      <c r="B39" s="229"/>
      <c r="C39" s="229"/>
      <c r="D39" s="229"/>
      <c r="E39" s="230"/>
      <c r="F39" s="228" t="b">
        <f>IFERROR(IF(C39="Sprints",INDEX('Para Master'!$F$1:$N$1,MATCH(E39,INDEX('Para Master'!F:N,MATCH(D39,'Para Master'!A:A,0),0),-1)),IF(C39="Combined Events",INDEX('Para Master'!$F$1:$N$1,MATCH(E39,INDEX('Para Master'!F:N,MATCH(D39,'Para Master'!A:A,0),0),1)),IF(C39="Throws",INDEX('Para Master'!$F$1:$N$1,MATCH(E39,INDEX('Para Master'!F:N,MATCH(D39,'Para Master'!A:A,0),0),1)),IF(C39="Endurance",INDEX('Para Master'!$F$1:$N$1,MATCH(E39,INDEX('Para Master'!F:N,MATCH(D39,'Para Master'!A:A,0),0),-1)),IF(C39="Jumps",INDEX('Para Master'!$F$1:$N$1,MATCH(E39,INDEX('Para Master'!F:N,MATCH(D39,'Para Master'!A:A,0),0),1))))))),"No Level Achieved")</f>
        <v>0</v>
      </c>
    </row>
    <row r="40" spans="1:6">
      <c r="A40" s="229"/>
      <c r="B40" s="229"/>
      <c r="C40" s="229"/>
      <c r="D40" s="229"/>
      <c r="E40" s="230"/>
      <c r="F40" s="228" t="b">
        <f>IFERROR(IF(C40="Sprints",INDEX('Para Master'!$F$1:$N$1,MATCH(E40,INDEX('Para Master'!F:N,MATCH(D40,'Para Master'!A:A,0),0),-1)),IF(C40="Combined Events",INDEX('Para Master'!$F$1:$N$1,MATCH(E40,INDEX('Para Master'!F:N,MATCH(D40,'Para Master'!A:A,0),0),1)),IF(C40="Throws",INDEX('Para Master'!$F$1:$N$1,MATCH(E40,INDEX('Para Master'!F:N,MATCH(D40,'Para Master'!A:A,0),0),1)),IF(C40="Endurance",INDEX('Para Master'!$F$1:$N$1,MATCH(E40,INDEX('Para Master'!F:N,MATCH(D40,'Para Master'!A:A,0),0),-1)),IF(C40="Jumps",INDEX('Para Master'!$F$1:$N$1,MATCH(E40,INDEX('Para Master'!F:N,MATCH(D40,'Para Master'!A:A,0),0),1))))))),"No Level Achieved")</f>
        <v>0</v>
      </c>
    </row>
    <row r="41" spans="1:6">
      <c r="A41" s="229"/>
      <c r="B41" s="229"/>
      <c r="C41" s="229"/>
      <c r="D41" s="229"/>
      <c r="E41" s="230"/>
      <c r="F41" s="228" t="b">
        <f>IFERROR(IF(C41="Sprints",INDEX('Para Master'!$F$1:$N$1,MATCH(E41,INDEX('Para Master'!F:N,MATCH(D41,'Para Master'!A:A,0),0),-1)),IF(C41="Combined Events",INDEX('Para Master'!$F$1:$N$1,MATCH(E41,INDEX('Para Master'!F:N,MATCH(D41,'Para Master'!A:A,0),0),1)),IF(C41="Throws",INDEX('Para Master'!$F$1:$N$1,MATCH(E41,INDEX('Para Master'!F:N,MATCH(D41,'Para Master'!A:A,0),0),1)),IF(C41="Endurance",INDEX('Para Master'!$F$1:$N$1,MATCH(E41,INDEX('Para Master'!F:N,MATCH(D41,'Para Master'!A:A,0),0),-1)),IF(C41="Jumps",INDEX('Para Master'!$F$1:$N$1,MATCH(E41,INDEX('Para Master'!F:N,MATCH(D41,'Para Master'!A:A,0),0),1))))))),"No Level Achieved")</f>
        <v>0</v>
      </c>
    </row>
    <row r="42" spans="1:6">
      <c r="A42" s="229"/>
      <c r="B42" s="229"/>
      <c r="C42" s="229"/>
      <c r="D42" s="229"/>
      <c r="E42" s="230"/>
      <c r="F42" s="228" t="b">
        <f>IFERROR(IF(C42="Sprints",INDEX('Para Master'!$F$1:$N$1,MATCH(E42,INDEX('Para Master'!F:N,MATCH(D42,'Para Master'!A:A,0),0),-1)),IF(C42="Combined Events",INDEX('Para Master'!$F$1:$N$1,MATCH(E42,INDEX('Para Master'!F:N,MATCH(D42,'Para Master'!A:A,0),0),1)),IF(C42="Throws",INDEX('Para Master'!$F$1:$N$1,MATCH(E42,INDEX('Para Master'!F:N,MATCH(D42,'Para Master'!A:A,0),0),1)),IF(C42="Endurance",INDEX('Para Master'!$F$1:$N$1,MATCH(E42,INDEX('Para Master'!F:N,MATCH(D42,'Para Master'!A:A,0),0),-1)),IF(C42="Jumps",INDEX('Para Master'!$F$1:$N$1,MATCH(E42,INDEX('Para Master'!F:N,MATCH(D42,'Para Master'!A:A,0),0),1))))))),"No Level Achieved")</f>
        <v>0</v>
      </c>
    </row>
    <row r="43" spans="1:6">
      <c r="A43" s="229"/>
      <c r="B43" s="229"/>
      <c r="C43" s="229"/>
      <c r="D43" s="229"/>
      <c r="E43" s="230"/>
      <c r="F43" s="228" t="b">
        <f>IFERROR(IF(C43="Sprints",INDEX('Para Master'!$F$1:$N$1,MATCH(E43,INDEX('Para Master'!F:N,MATCH(D43,'Para Master'!A:A,0),0),-1)),IF(C43="Combined Events",INDEX('Para Master'!$F$1:$N$1,MATCH(E43,INDEX('Para Master'!F:N,MATCH(D43,'Para Master'!A:A,0),0),1)),IF(C43="Throws",INDEX('Para Master'!$F$1:$N$1,MATCH(E43,INDEX('Para Master'!F:N,MATCH(D43,'Para Master'!A:A,0),0),1)),IF(C43="Endurance",INDEX('Para Master'!$F$1:$N$1,MATCH(E43,INDEX('Para Master'!F:N,MATCH(D43,'Para Master'!A:A,0),0),-1)),IF(C43="Jumps",INDEX('Para Master'!$F$1:$N$1,MATCH(E43,INDEX('Para Master'!F:N,MATCH(D43,'Para Master'!A:A,0),0),1))))))),"No Level Achieved")</f>
        <v>0</v>
      </c>
    </row>
    <row r="44" spans="1:6">
      <c r="A44" s="229"/>
      <c r="B44" s="229"/>
      <c r="C44" s="229"/>
      <c r="D44" s="229"/>
      <c r="E44" s="230"/>
      <c r="F44" s="228" t="b">
        <f>IFERROR(IF(C44="Sprints",INDEX('Para Master'!$F$1:$N$1,MATCH(E44,INDEX('Para Master'!F:N,MATCH(D44,'Para Master'!A:A,0),0),-1)),IF(C44="Combined Events",INDEX('Para Master'!$F$1:$N$1,MATCH(E44,INDEX('Para Master'!F:N,MATCH(D44,'Para Master'!A:A,0),0),1)),IF(C44="Throws",INDEX('Para Master'!$F$1:$N$1,MATCH(E44,INDEX('Para Master'!F:N,MATCH(D44,'Para Master'!A:A,0),0),1)),IF(C44="Endurance",INDEX('Para Master'!$F$1:$N$1,MATCH(E44,INDEX('Para Master'!F:N,MATCH(D44,'Para Master'!A:A,0),0),-1)),IF(C44="Jumps",INDEX('Para Master'!$F$1:$N$1,MATCH(E44,INDEX('Para Master'!F:N,MATCH(D44,'Para Master'!A:A,0),0),1))))))),"No Level Achieved")</f>
        <v>0</v>
      </c>
    </row>
    <row r="45" spans="1:6">
      <c r="A45" s="229"/>
      <c r="B45" s="229"/>
      <c r="C45" s="229"/>
      <c r="D45" s="229"/>
      <c r="E45" s="230"/>
      <c r="F45" s="228" t="b">
        <f>IFERROR(IF(C45="Sprints",INDEX('Para Master'!$F$1:$N$1,MATCH(E45,INDEX('Para Master'!F:N,MATCH(D45,'Para Master'!A:A,0),0),-1)),IF(C45="Combined Events",INDEX('Para Master'!$F$1:$N$1,MATCH(E45,INDEX('Para Master'!F:N,MATCH(D45,'Para Master'!A:A,0),0),1)),IF(C45="Throws",INDEX('Para Master'!$F$1:$N$1,MATCH(E45,INDEX('Para Master'!F:N,MATCH(D45,'Para Master'!A:A,0),0),1)),IF(C45="Endurance",INDEX('Para Master'!$F$1:$N$1,MATCH(E45,INDEX('Para Master'!F:N,MATCH(D45,'Para Master'!A:A,0),0),-1)),IF(C45="Jumps",INDEX('Para Master'!$F$1:$N$1,MATCH(E45,INDEX('Para Master'!F:N,MATCH(D45,'Para Master'!A:A,0),0),1))))))),"No Level Achieved")</f>
        <v>0</v>
      </c>
    </row>
    <row r="46" spans="1:6">
      <c r="A46" s="229"/>
      <c r="B46" s="229"/>
      <c r="C46" s="229"/>
      <c r="D46" s="229"/>
      <c r="E46" s="230"/>
      <c r="F46" s="228" t="b">
        <f>IFERROR(IF(C46="Sprints",INDEX('Para Master'!$F$1:$N$1,MATCH(E46,INDEX('Para Master'!F:N,MATCH(D46,'Para Master'!A:A,0),0),-1)),IF(C46="Combined Events",INDEX('Para Master'!$F$1:$N$1,MATCH(E46,INDEX('Para Master'!F:N,MATCH(D46,'Para Master'!A:A,0),0),1)),IF(C46="Throws",INDEX('Para Master'!$F$1:$N$1,MATCH(E46,INDEX('Para Master'!F:N,MATCH(D46,'Para Master'!A:A,0),0),1)),IF(C46="Endurance",INDEX('Para Master'!$F$1:$N$1,MATCH(E46,INDEX('Para Master'!F:N,MATCH(D46,'Para Master'!A:A,0),0),-1)),IF(C46="Jumps",INDEX('Para Master'!$F$1:$N$1,MATCH(E46,INDEX('Para Master'!F:N,MATCH(D46,'Para Master'!A:A,0),0),1))))))),"No Level Achieved")</f>
        <v>0</v>
      </c>
    </row>
    <row r="47" spans="1:6">
      <c r="A47" s="229"/>
      <c r="B47" s="229"/>
      <c r="C47" s="229"/>
      <c r="D47" s="229"/>
      <c r="E47" s="230"/>
      <c r="F47" s="228" t="b">
        <f>IFERROR(IF(C47="Sprints",INDEX('Para Master'!$F$1:$N$1,MATCH(E47,INDEX('Para Master'!F:N,MATCH(D47,'Para Master'!A:A,0),0),-1)),IF(C47="Combined Events",INDEX('Para Master'!$F$1:$N$1,MATCH(E47,INDEX('Para Master'!F:N,MATCH(D47,'Para Master'!A:A,0),0),1)),IF(C47="Throws",INDEX('Para Master'!$F$1:$N$1,MATCH(E47,INDEX('Para Master'!F:N,MATCH(D47,'Para Master'!A:A,0),0),1)),IF(C47="Endurance",INDEX('Para Master'!$F$1:$N$1,MATCH(E47,INDEX('Para Master'!F:N,MATCH(D47,'Para Master'!A:A,0),0),-1)),IF(C47="Jumps",INDEX('Para Master'!$F$1:$N$1,MATCH(E47,INDEX('Para Master'!F:N,MATCH(D47,'Para Master'!A:A,0),0),1))))))),"No Level Achieved")</f>
        <v>0</v>
      </c>
    </row>
    <row r="48" spans="1:6">
      <c r="A48" s="229"/>
      <c r="B48" s="229"/>
      <c r="C48" s="229"/>
      <c r="D48" s="229"/>
      <c r="E48" s="230"/>
      <c r="F48" s="228" t="b">
        <f>IFERROR(IF(C48="Sprints",INDEX('Para Master'!$F$1:$N$1,MATCH(E48,INDEX('Para Master'!F:N,MATCH(D48,'Para Master'!A:A,0),0),-1)),IF(C48="Combined Events",INDEX('Para Master'!$F$1:$N$1,MATCH(E48,INDEX('Para Master'!F:N,MATCH(D48,'Para Master'!A:A,0),0),1)),IF(C48="Throws",INDEX('Para Master'!$F$1:$N$1,MATCH(E48,INDEX('Para Master'!F:N,MATCH(D48,'Para Master'!A:A,0),0),1)),IF(C48="Endurance",INDEX('Para Master'!$F$1:$N$1,MATCH(E48,INDEX('Para Master'!F:N,MATCH(D48,'Para Master'!A:A,0),0),-1)),IF(C48="Jumps",INDEX('Para Master'!$F$1:$N$1,MATCH(E48,INDEX('Para Master'!F:N,MATCH(D48,'Para Master'!A:A,0),0),1))))))),"No Level Achieved")</f>
        <v>0</v>
      </c>
    </row>
    <row r="49" spans="1:6">
      <c r="A49" s="229"/>
      <c r="B49" s="229"/>
      <c r="C49" s="229"/>
      <c r="D49" s="229"/>
      <c r="E49" s="230"/>
      <c r="F49" s="228" t="b">
        <f>IFERROR(IF(C49="Sprints",INDEX('Para Master'!$F$1:$N$1,MATCH(E49,INDEX('Para Master'!F:N,MATCH(D49,'Para Master'!A:A,0),0),-1)),IF(C49="Combined Events",INDEX('Para Master'!$F$1:$N$1,MATCH(E49,INDEX('Para Master'!F:N,MATCH(D49,'Para Master'!A:A,0),0),1)),IF(C49="Throws",INDEX('Para Master'!$F$1:$N$1,MATCH(E49,INDEX('Para Master'!F:N,MATCH(D49,'Para Master'!A:A,0),0),1)),IF(C49="Endurance",INDEX('Para Master'!$F$1:$N$1,MATCH(E49,INDEX('Para Master'!F:N,MATCH(D49,'Para Master'!A:A,0),0),-1)),IF(C49="Jumps",INDEX('Para Master'!$F$1:$N$1,MATCH(E49,INDEX('Para Master'!F:N,MATCH(D49,'Para Master'!A:A,0),0),1))))))),"No Level Achieved")</f>
        <v>0</v>
      </c>
    </row>
    <row r="50" spans="1:6">
      <c r="A50" s="229"/>
      <c r="B50" s="229"/>
      <c r="C50" s="229"/>
      <c r="D50" s="229"/>
      <c r="E50" s="230"/>
      <c r="F50" s="228" t="b">
        <f>IFERROR(IF(C50="Sprints",INDEX('Para Master'!$F$1:$N$1,MATCH(E50,INDEX('Para Master'!F:N,MATCH(D50,'Para Master'!A:A,0),0),-1)),IF(C50="Combined Events",INDEX('Para Master'!$F$1:$N$1,MATCH(E50,INDEX('Para Master'!F:N,MATCH(D50,'Para Master'!A:A,0),0),1)),IF(C50="Throws",INDEX('Para Master'!$F$1:$N$1,MATCH(E50,INDEX('Para Master'!F:N,MATCH(D50,'Para Master'!A:A,0),0),1)),IF(C50="Endurance",INDEX('Para Master'!$F$1:$N$1,MATCH(E50,INDEX('Para Master'!F:N,MATCH(D50,'Para Master'!A:A,0),0),-1)),IF(C50="Jumps",INDEX('Para Master'!$F$1:$N$1,MATCH(E50,INDEX('Para Master'!F:N,MATCH(D50,'Para Master'!A:A,0),0),1))))))),"No Level Achieved")</f>
        <v>0</v>
      </c>
    </row>
    <row r="51" spans="1:6">
      <c r="A51" s="229"/>
      <c r="B51" s="229"/>
      <c r="C51" s="229"/>
      <c r="D51" s="229"/>
      <c r="E51" s="230"/>
      <c r="F51" s="228" t="b">
        <f>IFERROR(IF(C51="Sprints",INDEX('Para Master'!$F$1:$N$1,MATCH(E51,INDEX('Para Master'!F:N,MATCH(D51,'Para Master'!A:A,0),0),-1)),IF(C51="Combined Events",INDEX('Para Master'!$F$1:$N$1,MATCH(E51,INDEX('Para Master'!F:N,MATCH(D51,'Para Master'!A:A,0),0),1)),IF(C51="Throws",INDEX('Para Master'!$F$1:$N$1,MATCH(E51,INDEX('Para Master'!F:N,MATCH(D51,'Para Master'!A:A,0),0),1)),IF(C51="Endurance",INDEX('Para Master'!$F$1:$N$1,MATCH(E51,INDEX('Para Master'!F:N,MATCH(D51,'Para Master'!A:A,0),0),-1)),IF(C51="Jumps",INDEX('Para Master'!$F$1:$N$1,MATCH(E51,INDEX('Para Master'!F:N,MATCH(D51,'Para Master'!A:A,0),0),1))))))),"No Level Achieved")</f>
        <v>0</v>
      </c>
    </row>
    <row r="52" spans="1:6">
      <c r="A52" s="229"/>
      <c r="B52" s="229"/>
      <c r="C52" s="229"/>
      <c r="D52" s="229"/>
      <c r="E52" s="230"/>
      <c r="F52" s="228" t="b">
        <f>IFERROR(IF(C52="Sprints",INDEX('Para Master'!$F$1:$N$1,MATCH(E52,INDEX('Para Master'!F:N,MATCH(D52,'Para Master'!A:A,0),0),-1)),IF(C52="Combined Events",INDEX('Para Master'!$F$1:$N$1,MATCH(E52,INDEX('Para Master'!F:N,MATCH(D52,'Para Master'!A:A,0),0),1)),IF(C52="Throws",INDEX('Para Master'!$F$1:$N$1,MATCH(E52,INDEX('Para Master'!F:N,MATCH(D52,'Para Master'!A:A,0),0),1)),IF(C52="Endurance",INDEX('Para Master'!$F$1:$N$1,MATCH(E52,INDEX('Para Master'!F:N,MATCH(D52,'Para Master'!A:A,0),0),-1)),IF(C52="Jumps",INDEX('Para Master'!$F$1:$N$1,MATCH(E52,INDEX('Para Master'!F:N,MATCH(D52,'Para Master'!A:A,0),0),1))))))),"No Level Achieved")</f>
        <v>0</v>
      </c>
    </row>
    <row r="53" spans="1:6">
      <c r="A53" s="229"/>
      <c r="B53" s="229"/>
      <c r="C53" s="229"/>
      <c r="D53" s="229"/>
      <c r="E53" s="230"/>
      <c r="F53" s="228" t="b">
        <f>IFERROR(IF(C53="Sprints",INDEX('Para Master'!$F$1:$N$1,MATCH(E53,INDEX('Para Master'!F:N,MATCH(D53,'Para Master'!A:A,0),0),-1)),IF(C53="Combined Events",INDEX('Para Master'!$F$1:$N$1,MATCH(E53,INDEX('Para Master'!F:N,MATCH(D53,'Para Master'!A:A,0),0),1)),IF(C53="Throws",INDEX('Para Master'!$F$1:$N$1,MATCH(E53,INDEX('Para Master'!F:N,MATCH(D53,'Para Master'!A:A,0),0),1)),IF(C53="Endurance",INDEX('Para Master'!$F$1:$N$1,MATCH(E53,INDEX('Para Master'!F:N,MATCH(D53,'Para Master'!A:A,0),0),-1)),IF(C53="Jumps",INDEX('Para Master'!$F$1:$N$1,MATCH(E53,INDEX('Para Master'!F:N,MATCH(D53,'Para Master'!A:A,0),0),1))))))),"No Level Achieved")</f>
        <v>0</v>
      </c>
    </row>
    <row r="54" spans="1:6">
      <c r="A54" s="229"/>
      <c r="B54" s="229"/>
      <c r="C54" s="229"/>
      <c r="D54" s="229"/>
      <c r="E54" s="230"/>
      <c r="F54" s="228" t="b">
        <f>IFERROR(IF(C54="Sprints",INDEX('Para Master'!$F$1:$N$1,MATCH(E54,INDEX('Para Master'!F:N,MATCH(D54,'Para Master'!A:A,0),0),-1)),IF(C54="Combined Events",INDEX('Para Master'!$F$1:$N$1,MATCH(E54,INDEX('Para Master'!F:N,MATCH(D54,'Para Master'!A:A,0),0),1)),IF(C54="Throws",INDEX('Para Master'!$F$1:$N$1,MATCH(E54,INDEX('Para Master'!F:N,MATCH(D54,'Para Master'!A:A,0),0),1)),IF(C54="Endurance",INDEX('Para Master'!$F$1:$N$1,MATCH(E54,INDEX('Para Master'!F:N,MATCH(D54,'Para Master'!A:A,0),0),-1)),IF(C54="Jumps",INDEX('Para Master'!$F$1:$N$1,MATCH(E54,INDEX('Para Master'!F:N,MATCH(D54,'Para Master'!A:A,0),0),1))))))),"No Level Achieved")</f>
        <v>0</v>
      </c>
    </row>
    <row r="55" spans="1:6">
      <c r="A55" s="229"/>
      <c r="B55" s="229"/>
      <c r="C55" s="229"/>
      <c r="D55" s="229"/>
      <c r="E55" s="230"/>
      <c r="F55" s="228" t="b">
        <f>IFERROR(IF(C55="Sprints",INDEX('Para Master'!$F$1:$N$1,MATCH(E55,INDEX('Para Master'!F:N,MATCH(D55,'Para Master'!A:A,0),0),-1)),IF(C55="Combined Events",INDEX('Para Master'!$F$1:$N$1,MATCH(E55,INDEX('Para Master'!F:N,MATCH(D55,'Para Master'!A:A,0),0),1)),IF(C55="Throws",INDEX('Para Master'!$F$1:$N$1,MATCH(E55,INDEX('Para Master'!F:N,MATCH(D55,'Para Master'!A:A,0),0),1)),IF(C55="Endurance",INDEX('Para Master'!$F$1:$N$1,MATCH(E55,INDEX('Para Master'!F:N,MATCH(D55,'Para Master'!A:A,0),0),-1)),IF(C55="Jumps",INDEX('Para Master'!$F$1:$N$1,MATCH(E55,INDEX('Para Master'!F:N,MATCH(D55,'Para Master'!A:A,0),0),1))))))),"No Level Achieved")</f>
        <v>0</v>
      </c>
    </row>
    <row r="56" spans="1:6">
      <c r="A56" s="229"/>
      <c r="B56" s="229"/>
      <c r="C56" s="229"/>
      <c r="D56" s="229"/>
      <c r="E56" s="230"/>
      <c r="F56" s="228" t="b">
        <f>IFERROR(IF(C56="Sprints",INDEX('Para Master'!$F$1:$N$1,MATCH(E56,INDEX('Para Master'!F:N,MATCH(D56,'Para Master'!A:A,0),0),-1)),IF(C56="Combined Events",INDEX('Para Master'!$F$1:$N$1,MATCH(E56,INDEX('Para Master'!F:N,MATCH(D56,'Para Master'!A:A,0),0),1)),IF(C56="Throws",INDEX('Para Master'!$F$1:$N$1,MATCH(E56,INDEX('Para Master'!F:N,MATCH(D56,'Para Master'!A:A,0),0),1)),IF(C56="Endurance",INDEX('Para Master'!$F$1:$N$1,MATCH(E56,INDEX('Para Master'!F:N,MATCH(D56,'Para Master'!A:A,0),0),-1)),IF(C56="Jumps",INDEX('Para Master'!$F$1:$N$1,MATCH(E56,INDEX('Para Master'!F:N,MATCH(D56,'Para Master'!A:A,0),0),1))))))),"No Level Achieved")</f>
        <v>0</v>
      </c>
    </row>
    <row r="57" spans="1:6">
      <c r="A57" s="229"/>
      <c r="B57" s="229"/>
      <c r="C57" s="229"/>
      <c r="D57" s="229"/>
      <c r="E57" s="230"/>
      <c r="F57" s="228" t="b">
        <f>IFERROR(IF(C57="Sprints",INDEX('Para Master'!$F$1:$N$1,MATCH(E57,INDEX('Para Master'!F:N,MATCH(D57,'Para Master'!A:A,0),0),-1)),IF(C57="Combined Events",INDEX('Para Master'!$F$1:$N$1,MATCH(E57,INDEX('Para Master'!F:N,MATCH(D57,'Para Master'!A:A,0),0),1)),IF(C57="Throws",INDEX('Para Master'!$F$1:$N$1,MATCH(E57,INDEX('Para Master'!F:N,MATCH(D57,'Para Master'!A:A,0),0),1)),IF(C57="Endurance",INDEX('Para Master'!$F$1:$N$1,MATCH(E57,INDEX('Para Master'!F:N,MATCH(D57,'Para Master'!A:A,0),0),-1)),IF(C57="Jumps",INDEX('Para Master'!$F$1:$N$1,MATCH(E57,INDEX('Para Master'!F:N,MATCH(D57,'Para Master'!A:A,0),0),1))))))),"No Level Achieved")</f>
        <v>0</v>
      </c>
    </row>
    <row r="58" spans="1:6">
      <c r="A58" s="229"/>
      <c r="B58" s="229"/>
      <c r="C58" s="229"/>
      <c r="D58" s="229"/>
      <c r="E58" s="230"/>
      <c r="F58" s="228" t="b">
        <f>IFERROR(IF(C58="Sprints",INDEX('Para Master'!$F$1:$N$1,MATCH(E58,INDEX('Para Master'!F:N,MATCH(D58,'Para Master'!A:A,0),0),-1)),IF(C58="Combined Events",INDEX('Para Master'!$F$1:$N$1,MATCH(E58,INDEX('Para Master'!F:N,MATCH(D58,'Para Master'!A:A,0),0),1)),IF(C58="Throws",INDEX('Para Master'!$F$1:$N$1,MATCH(E58,INDEX('Para Master'!F:N,MATCH(D58,'Para Master'!A:A,0),0),1)),IF(C58="Endurance",INDEX('Para Master'!$F$1:$N$1,MATCH(E58,INDEX('Para Master'!F:N,MATCH(D58,'Para Master'!A:A,0),0),-1)),IF(C58="Jumps",INDEX('Para Master'!$F$1:$N$1,MATCH(E58,INDEX('Para Master'!F:N,MATCH(D58,'Para Master'!A:A,0),0),1))))))),"No Level Achieved")</f>
        <v>0</v>
      </c>
    </row>
    <row r="59" spans="1:6">
      <c r="A59" s="229"/>
      <c r="B59" s="229"/>
      <c r="C59" s="229"/>
      <c r="D59" s="229"/>
      <c r="E59" s="230"/>
      <c r="F59" s="228" t="b">
        <f>IFERROR(IF(C59="Sprints",INDEX('Para Master'!$F$1:$N$1,MATCH(E59,INDEX('Para Master'!F:N,MATCH(D59,'Para Master'!A:A,0),0),-1)),IF(C59="Combined Events",INDEX('Para Master'!$F$1:$N$1,MATCH(E59,INDEX('Para Master'!F:N,MATCH(D59,'Para Master'!A:A,0),0),1)),IF(C59="Throws",INDEX('Para Master'!$F$1:$N$1,MATCH(E59,INDEX('Para Master'!F:N,MATCH(D59,'Para Master'!A:A,0),0),1)),IF(C59="Endurance",INDEX('Para Master'!$F$1:$N$1,MATCH(E59,INDEX('Para Master'!F:N,MATCH(D59,'Para Master'!A:A,0),0),-1)),IF(C59="Jumps",INDEX('Para Master'!$F$1:$N$1,MATCH(E59,INDEX('Para Master'!F:N,MATCH(D59,'Para Master'!A:A,0),0),1))))))),"No Level Achieved")</f>
        <v>0</v>
      </c>
    </row>
    <row r="60" spans="1:6">
      <c r="A60" s="229"/>
      <c r="B60" s="229"/>
      <c r="C60" s="229"/>
      <c r="D60" s="229"/>
      <c r="E60" s="230"/>
      <c r="F60" s="228" t="b">
        <f>IFERROR(IF(C60="Sprints",INDEX('Para Master'!$F$1:$N$1,MATCH(E60,INDEX('Para Master'!F:N,MATCH(D60,'Para Master'!A:A,0),0),-1)),IF(C60="Combined Events",INDEX('Para Master'!$F$1:$N$1,MATCH(E60,INDEX('Para Master'!F:N,MATCH(D60,'Para Master'!A:A,0),0),1)),IF(C60="Throws",INDEX('Para Master'!$F$1:$N$1,MATCH(E60,INDEX('Para Master'!F:N,MATCH(D60,'Para Master'!A:A,0),0),1)),IF(C60="Endurance",INDEX('Para Master'!$F$1:$N$1,MATCH(E60,INDEX('Para Master'!F:N,MATCH(D60,'Para Master'!A:A,0),0),-1)),IF(C60="Jumps",INDEX('Para Master'!$F$1:$N$1,MATCH(E60,INDEX('Para Master'!F:N,MATCH(D60,'Para Master'!A:A,0),0),1))))))),"No Level Achieved")</f>
        <v>0</v>
      </c>
    </row>
    <row r="61" spans="1:6">
      <c r="A61" s="229"/>
      <c r="B61" s="229"/>
      <c r="C61" s="229"/>
      <c r="D61" s="229"/>
      <c r="E61" s="230"/>
      <c r="F61" s="228" t="b">
        <f>IFERROR(IF(C61="Sprints",INDEX('Para Master'!$F$1:$N$1,MATCH(E61,INDEX('Para Master'!F:N,MATCH(D61,'Para Master'!A:A,0),0),-1)),IF(C61="Combined Events",INDEX('Para Master'!$F$1:$N$1,MATCH(E61,INDEX('Para Master'!F:N,MATCH(D61,'Para Master'!A:A,0),0),1)),IF(C61="Throws",INDEX('Para Master'!$F$1:$N$1,MATCH(E61,INDEX('Para Master'!F:N,MATCH(D61,'Para Master'!A:A,0),0),1)),IF(C61="Endurance",INDEX('Para Master'!$F$1:$N$1,MATCH(E61,INDEX('Para Master'!F:N,MATCH(D61,'Para Master'!A:A,0),0),-1)),IF(C61="Jumps",INDEX('Para Master'!$F$1:$N$1,MATCH(E61,INDEX('Para Master'!F:N,MATCH(D61,'Para Master'!A:A,0),0),1))))))),"No Level Achieved")</f>
        <v>0</v>
      </c>
    </row>
    <row r="62" spans="1:6">
      <c r="A62" s="229"/>
      <c r="B62" s="229"/>
      <c r="C62" s="229"/>
      <c r="D62" s="229"/>
      <c r="E62" s="230"/>
      <c r="F62" s="228" t="b">
        <f>IFERROR(IF(C62="Sprints",INDEX('Para Master'!$F$1:$N$1,MATCH(E62,INDEX('Para Master'!F:N,MATCH(D62,'Para Master'!A:A,0),0),-1)),IF(C62="Combined Events",INDEX('Para Master'!$F$1:$N$1,MATCH(E62,INDEX('Para Master'!F:N,MATCH(D62,'Para Master'!A:A,0),0),1)),IF(C62="Throws",INDEX('Para Master'!$F$1:$N$1,MATCH(E62,INDEX('Para Master'!F:N,MATCH(D62,'Para Master'!A:A,0),0),1)),IF(C62="Endurance",INDEX('Para Master'!$F$1:$N$1,MATCH(E62,INDEX('Para Master'!F:N,MATCH(D62,'Para Master'!A:A,0),0),-1)),IF(C62="Jumps",INDEX('Para Master'!$F$1:$N$1,MATCH(E62,INDEX('Para Master'!F:N,MATCH(D62,'Para Master'!A:A,0),0),1))))))),"No Level Achieved")</f>
        <v>0</v>
      </c>
    </row>
    <row r="63" spans="1:6">
      <c r="A63" s="229"/>
      <c r="B63" s="229"/>
      <c r="C63" s="229"/>
      <c r="D63" s="229"/>
      <c r="E63" s="230"/>
      <c r="F63" s="228" t="b">
        <f>IFERROR(IF(C63="Sprints",INDEX('Para Master'!$F$1:$N$1,MATCH(E63,INDEX('Para Master'!F:N,MATCH(D63,'Para Master'!A:A,0),0),-1)),IF(C63="Combined Events",INDEX('Para Master'!$F$1:$N$1,MATCH(E63,INDEX('Para Master'!F:N,MATCH(D63,'Para Master'!A:A,0),0),1)),IF(C63="Throws",INDEX('Para Master'!$F$1:$N$1,MATCH(E63,INDEX('Para Master'!F:N,MATCH(D63,'Para Master'!A:A,0),0),1)),IF(C63="Endurance",INDEX('Para Master'!$F$1:$N$1,MATCH(E63,INDEX('Para Master'!F:N,MATCH(D63,'Para Master'!A:A,0),0),-1)),IF(C63="Jumps",INDEX('Para Master'!$F$1:$N$1,MATCH(E63,INDEX('Para Master'!F:N,MATCH(D63,'Para Master'!A:A,0),0),1))))))),"No Level Achieved")</f>
        <v>0</v>
      </c>
    </row>
    <row r="64" spans="1:6">
      <c r="A64" s="229"/>
      <c r="B64" s="229"/>
      <c r="C64" s="229"/>
      <c r="D64" s="229"/>
      <c r="E64" s="230"/>
      <c r="F64" s="228" t="b">
        <f>IFERROR(IF(C64="Sprints",INDEX('Para Master'!$F$1:$N$1,MATCH(E64,INDEX('Para Master'!F:N,MATCH(D64,'Para Master'!A:A,0),0),-1)),IF(C64="Combined Events",INDEX('Para Master'!$F$1:$N$1,MATCH(E64,INDEX('Para Master'!F:N,MATCH(D64,'Para Master'!A:A,0),0),1)),IF(C64="Throws",INDEX('Para Master'!$F$1:$N$1,MATCH(E64,INDEX('Para Master'!F:N,MATCH(D64,'Para Master'!A:A,0),0),1)),IF(C64="Endurance",INDEX('Para Master'!$F$1:$N$1,MATCH(E64,INDEX('Para Master'!F:N,MATCH(D64,'Para Master'!A:A,0),0),-1)),IF(C64="Jumps",INDEX('Para Master'!$F$1:$N$1,MATCH(E64,INDEX('Para Master'!F:N,MATCH(D64,'Para Master'!A:A,0),0),1))))))),"No Level Achieved")</f>
        <v>0</v>
      </c>
    </row>
    <row r="65" spans="1:6">
      <c r="A65" s="229"/>
      <c r="B65" s="229"/>
      <c r="C65" s="229"/>
      <c r="D65" s="229"/>
      <c r="E65" s="230"/>
      <c r="F65" s="228" t="b">
        <f>IFERROR(IF(C65="Sprints",INDEX('Para Master'!$F$1:$N$1,MATCH(E65,INDEX('Para Master'!F:N,MATCH(D65,'Para Master'!A:A,0),0),-1)),IF(C65="Combined Events",INDEX('Para Master'!$F$1:$N$1,MATCH(E65,INDEX('Para Master'!F:N,MATCH(D65,'Para Master'!A:A,0),0),1)),IF(C65="Throws",INDEX('Para Master'!$F$1:$N$1,MATCH(E65,INDEX('Para Master'!F:N,MATCH(D65,'Para Master'!A:A,0),0),1)),IF(C65="Endurance",INDEX('Para Master'!$F$1:$N$1,MATCH(E65,INDEX('Para Master'!F:N,MATCH(D65,'Para Master'!A:A,0),0),-1)),IF(C65="Jumps",INDEX('Para Master'!$F$1:$N$1,MATCH(E65,INDEX('Para Master'!F:N,MATCH(D65,'Para Master'!A:A,0),0),1))))))),"No Level Achieved")</f>
        <v>0</v>
      </c>
    </row>
    <row r="66" spans="1:6">
      <c r="A66" s="229"/>
      <c r="B66" s="229"/>
      <c r="C66" s="229"/>
      <c r="D66" s="229"/>
      <c r="E66" s="230"/>
      <c r="F66" s="228" t="b">
        <f>IFERROR(IF(C66="Sprints",INDEX('Para Master'!$F$1:$N$1,MATCH(E66,INDEX('Para Master'!F:N,MATCH(D66,'Para Master'!A:A,0),0),-1)),IF(C66="Combined Events",INDEX('Para Master'!$F$1:$N$1,MATCH(E66,INDEX('Para Master'!F:N,MATCH(D66,'Para Master'!A:A,0),0),1)),IF(C66="Throws",INDEX('Para Master'!$F$1:$N$1,MATCH(E66,INDEX('Para Master'!F:N,MATCH(D66,'Para Master'!A:A,0),0),1)),IF(C66="Endurance",INDEX('Para Master'!$F$1:$N$1,MATCH(E66,INDEX('Para Master'!F:N,MATCH(D66,'Para Master'!A:A,0),0),-1)),IF(C66="Jumps",INDEX('Para Master'!$F$1:$N$1,MATCH(E66,INDEX('Para Master'!F:N,MATCH(D66,'Para Master'!A:A,0),0),1))))))),"No Level Achieved")</f>
        <v>0</v>
      </c>
    </row>
    <row r="67" spans="1:6">
      <c r="A67" s="229"/>
      <c r="B67" s="229"/>
      <c r="C67" s="229"/>
      <c r="D67" s="229"/>
      <c r="E67" s="230"/>
      <c r="F67" s="228" t="b">
        <f>IFERROR(IF(C67="Sprints",INDEX('Para Master'!$F$1:$N$1,MATCH(E67,INDEX('Para Master'!F:N,MATCH(D67,'Para Master'!A:A,0),0),-1)),IF(C67="Combined Events",INDEX('Para Master'!$F$1:$N$1,MATCH(E67,INDEX('Para Master'!F:N,MATCH(D67,'Para Master'!A:A,0),0),1)),IF(C67="Throws",INDEX('Para Master'!$F$1:$N$1,MATCH(E67,INDEX('Para Master'!F:N,MATCH(D67,'Para Master'!A:A,0),0),1)),IF(C67="Endurance",INDEX('Para Master'!$F$1:$N$1,MATCH(E67,INDEX('Para Master'!F:N,MATCH(D67,'Para Master'!A:A,0),0),-1)),IF(C67="Jumps",INDEX('Para Master'!$F$1:$N$1,MATCH(E67,INDEX('Para Master'!F:N,MATCH(D67,'Para Master'!A:A,0),0),1))))))),"No Level Achieved")</f>
        <v>0</v>
      </c>
    </row>
    <row r="68" spans="1:6">
      <c r="A68" s="229"/>
      <c r="B68" s="229"/>
      <c r="C68" s="229"/>
      <c r="D68" s="229"/>
      <c r="E68" s="230"/>
      <c r="F68" s="228" t="b">
        <f>IFERROR(IF(C68="Sprints",INDEX('Para Master'!$F$1:$N$1,MATCH(E68,INDEX('Para Master'!F:N,MATCH(D68,'Para Master'!A:A,0),0),-1)),IF(C68="Combined Events",INDEX('Para Master'!$F$1:$N$1,MATCH(E68,INDEX('Para Master'!F:N,MATCH(D68,'Para Master'!A:A,0),0),1)),IF(C68="Throws",INDEX('Para Master'!$F$1:$N$1,MATCH(E68,INDEX('Para Master'!F:N,MATCH(D68,'Para Master'!A:A,0),0),1)),IF(C68="Endurance",INDEX('Para Master'!$F$1:$N$1,MATCH(E68,INDEX('Para Master'!F:N,MATCH(D68,'Para Master'!A:A,0),0),-1)),IF(C68="Jumps",INDEX('Para Master'!$F$1:$N$1,MATCH(E68,INDEX('Para Master'!F:N,MATCH(D68,'Para Master'!A:A,0),0),1))))))),"No Level Achieved")</f>
        <v>0</v>
      </c>
    </row>
    <row r="69" spans="1:6">
      <c r="A69" s="229"/>
      <c r="B69" s="229"/>
      <c r="C69" s="229"/>
      <c r="D69" s="229"/>
      <c r="E69" s="230"/>
      <c r="F69" s="228" t="b">
        <f>IFERROR(IF(C69="Sprints",INDEX('Para Master'!$F$1:$N$1,MATCH(E69,INDEX('Para Master'!F:N,MATCH(D69,'Para Master'!A:A,0),0),-1)),IF(C69="Combined Events",INDEX('Para Master'!$F$1:$N$1,MATCH(E69,INDEX('Para Master'!F:N,MATCH(D69,'Para Master'!A:A,0),0),1)),IF(C69="Throws",INDEX('Para Master'!$F$1:$N$1,MATCH(E69,INDEX('Para Master'!F:N,MATCH(D69,'Para Master'!A:A,0),0),1)),IF(C69="Endurance",INDEX('Para Master'!$F$1:$N$1,MATCH(E69,INDEX('Para Master'!F:N,MATCH(D69,'Para Master'!A:A,0),0),-1)),IF(C69="Jumps",INDEX('Para Master'!$F$1:$N$1,MATCH(E69,INDEX('Para Master'!F:N,MATCH(D69,'Para Master'!A:A,0),0),1))))))),"No Level Achieved")</f>
        <v>0</v>
      </c>
    </row>
    <row r="70" spans="1:6">
      <c r="A70" s="229"/>
      <c r="B70" s="229"/>
      <c r="C70" s="229"/>
      <c r="D70" s="229"/>
      <c r="E70" s="230"/>
      <c r="F70" s="228" t="b">
        <f>IFERROR(IF(C70="Sprints",INDEX('Para Master'!$F$1:$N$1,MATCH(E70,INDEX('Para Master'!F:N,MATCH(D70,'Para Master'!A:A,0),0),-1)),IF(C70="Combined Events",INDEX('Para Master'!$F$1:$N$1,MATCH(E70,INDEX('Para Master'!F:N,MATCH(D70,'Para Master'!A:A,0),0),1)),IF(C70="Throws",INDEX('Para Master'!$F$1:$N$1,MATCH(E70,INDEX('Para Master'!F:N,MATCH(D70,'Para Master'!A:A,0),0),1)),IF(C70="Endurance",INDEX('Para Master'!$F$1:$N$1,MATCH(E70,INDEX('Para Master'!F:N,MATCH(D70,'Para Master'!A:A,0),0),-1)),IF(C70="Jumps",INDEX('Para Master'!$F$1:$N$1,MATCH(E70,INDEX('Para Master'!F:N,MATCH(D70,'Para Master'!A:A,0),0),1))))))),"No Level Achieved")</f>
        <v>0</v>
      </c>
    </row>
    <row r="71" spans="1:6">
      <c r="A71" s="229"/>
      <c r="B71" s="229"/>
      <c r="C71" s="229"/>
      <c r="D71" s="229"/>
      <c r="E71" s="230"/>
      <c r="F71" s="228" t="b">
        <f>IFERROR(IF(C71="Sprints",INDEX('Para Master'!$F$1:$N$1,MATCH(E71,INDEX('Para Master'!F:N,MATCH(D71,'Para Master'!A:A,0),0),-1)),IF(C71="Combined Events",INDEX('Para Master'!$F$1:$N$1,MATCH(E71,INDEX('Para Master'!F:N,MATCH(D71,'Para Master'!A:A,0),0),1)),IF(C71="Throws",INDEX('Para Master'!$F$1:$N$1,MATCH(E71,INDEX('Para Master'!F:N,MATCH(D71,'Para Master'!A:A,0),0),1)),IF(C71="Endurance",INDEX('Para Master'!$F$1:$N$1,MATCH(E71,INDEX('Para Master'!F:N,MATCH(D71,'Para Master'!A:A,0),0),-1)),IF(C71="Jumps",INDEX('Para Master'!$F$1:$N$1,MATCH(E71,INDEX('Para Master'!F:N,MATCH(D71,'Para Master'!A:A,0),0),1))))))),"No Level Achieved")</f>
        <v>0</v>
      </c>
    </row>
    <row r="72" spans="1:6">
      <c r="A72" s="229"/>
      <c r="B72" s="229"/>
      <c r="C72" s="229"/>
      <c r="D72" s="229"/>
      <c r="E72" s="230"/>
      <c r="F72" s="228" t="b">
        <f>IFERROR(IF(C72="Sprints",INDEX('Para Master'!$F$1:$N$1,MATCH(E72,INDEX('Para Master'!F:N,MATCH(D72,'Para Master'!A:A,0),0),-1)),IF(C72="Combined Events",INDEX('Para Master'!$F$1:$N$1,MATCH(E72,INDEX('Para Master'!F:N,MATCH(D72,'Para Master'!A:A,0),0),1)),IF(C72="Throws",INDEX('Para Master'!$F$1:$N$1,MATCH(E72,INDEX('Para Master'!F:N,MATCH(D72,'Para Master'!A:A,0),0),1)),IF(C72="Endurance",INDEX('Para Master'!$F$1:$N$1,MATCH(E72,INDEX('Para Master'!F:N,MATCH(D72,'Para Master'!A:A,0),0),-1)),IF(C72="Jumps",INDEX('Para Master'!$F$1:$N$1,MATCH(E72,INDEX('Para Master'!F:N,MATCH(D72,'Para Master'!A:A,0),0),1))))))),"No Level Achieved")</f>
        <v>0</v>
      </c>
    </row>
    <row r="73" spans="1:6">
      <c r="A73" s="229"/>
      <c r="B73" s="229"/>
      <c r="C73" s="229"/>
      <c r="D73" s="229"/>
      <c r="E73" s="230"/>
      <c r="F73" s="228" t="b">
        <f>IFERROR(IF(C73="Sprints",INDEX('Para Master'!$F$1:$N$1,MATCH(E73,INDEX('Para Master'!F:N,MATCH(D73,'Para Master'!A:A,0),0),-1)),IF(C73="Combined Events",INDEX('Para Master'!$F$1:$N$1,MATCH(E73,INDEX('Para Master'!F:N,MATCH(D73,'Para Master'!A:A,0),0),1)),IF(C73="Throws",INDEX('Para Master'!$F$1:$N$1,MATCH(E73,INDEX('Para Master'!F:N,MATCH(D73,'Para Master'!A:A,0),0),1)),IF(C73="Endurance",INDEX('Para Master'!$F$1:$N$1,MATCH(E73,INDEX('Para Master'!F:N,MATCH(D73,'Para Master'!A:A,0),0),-1)),IF(C73="Jumps",INDEX('Para Master'!$F$1:$N$1,MATCH(E73,INDEX('Para Master'!F:N,MATCH(D73,'Para Master'!A:A,0),0),1))))))),"No Level Achieved")</f>
        <v>0</v>
      </c>
    </row>
    <row r="74" spans="1:6">
      <c r="A74" s="229"/>
      <c r="B74" s="229"/>
      <c r="C74" s="229"/>
      <c r="D74" s="229"/>
      <c r="E74" s="230"/>
      <c r="F74" s="228" t="b">
        <f>IFERROR(IF(C74="Sprints",INDEX('Para Master'!$F$1:$N$1,MATCH(E74,INDEX('Para Master'!F:N,MATCH(D74,'Para Master'!A:A,0),0),-1)),IF(C74="Combined Events",INDEX('Para Master'!$F$1:$N$1,MATCH(E74,INDEX('Para Master'!F:N,MATCH(D74,'Para Master'!A:A,0),0),1)),IF(C74="Throws",INDEX('Para Master'!$F$1:$N$1,MATCH(E74,INDEX('Para Master'!F:N,MATCH(D74,'Para Master'!A:A,0),0),1)),IF(C74="Endurance",INDEX('Para Master'!$F$1:$N$1,MATCH(E74,INDEX('Para Master'!F:N,MATCH(D74,'Para Master'!A:A,0),0),-1)),IF(C74="Jumps",INDEX('Para Master'!$F$1:$N$1,MATCH(E74,INDEX('Para Master'!F:N,MATCH(D74,'Para Master'!A:A,0),0),1))))))),"No Level Achieved")</f>
        <v>0</v>
      </c>
    </row>
    <row r="75" spans="1:6">
      <c r="A75" s="229"/>
      <c r="B75" s="229"/>
      <c r="C75" s="229"/>
      <c r="D75" s="229"/>
      <c r="E75" s="230"/>
      <c r="F75" s="228" t="b">
        <f>IFERROR(IF(C75="Sprints",INDEX('Para Master'!$F$1:$N$1,MATCH(E75,INDEX('Para Master'!F:N,MATCH(D75,'Para Master'!A:A,0),0),-1)),IF(C75="Combined Events",INDEX('Para Master'!$F$1:$N$1,MATCH(E75,INDEX('Para Master'!F:N,MATCH(D75,'Para Master'!A:A,0),0),1)),IF(C75="Throws",INDEX('Para Master'!$F$1:$N$1,MATCH(E75,INDEX('Para Master'!F:N,MATCH(D75,'Para Master'!A:A,0),0),1)),IF(C75="Endurance",INDEX('Para Master'!$F$1:$N$1,MATCH(E75,INDEX('Para Master'!F:N,MATCH(D75,'Para Master'!A:A,0),0),-1)),IF(C75="Jumps",INDEX('Para Master'!$F$1:$N$1,MATCH(E75,INDEX('Para Master'!F:N,MATCH(D75,'Para Master'!A:A,0),0),1))))))),"No Level Achieved")</f>
        <v>0</v>
      </c>
    </row>
    <row r="76" spans="1:6">
      <c r="A76" s="229"/>
      <c r="B76" s="229"/>
      <c r="C76" s="229"/>
      <c r="D76" s="229"/>
      <c r="E76" s="230"/>
      <c r="F76" s="228" t="b">
        <f>IFERROR(IF(C76="Sprints",INDEX('Para Master'!$F$1:$N$1,MATCH(E76,INDEX('Para Master'!F:N,MATCH(D76,'Para Master'!A:A,0),0),-1)),IF(C76="Combined Events",INDEX('Para Master'!$F$1:$N$1,MATCH(E76,INDEX('Para Master'!F:N,MATCH(D76,'Para Master'!A:A,0),0),1)),IF(C76="Throws",INDEX('Para Master'!$F$1:$N$1,MATCH(E76,INDEX('Para Master'!F:N,MATCH(D76,'Para Master'!A:A,0),0),1)),IF(C76="Endurance",INDEX('Para Master'!$F$1:$N$1,MATCH(E76,INDEX('Para Master'!F:N,MATCH(D76,'Para Master'!A:A,0),0),-1)),IF(C76="Jumps",INDEX('Para Master'!$F$1:$N$1,MATCH(E76,INDEX('Para Master'!F:N,MATCH(D76,'Para Master'!A:A,0),0),1))))))),"No Level Achieved")</f>
        <v>0</v>
      </c>
    </row>
    <row r="77" spans="1:6">
      <c r="A77" s="229"/>
      <c r="B77" s="229"/>
      <c r="C77" s="229"/>
      <c r="D77" s="229"/>
      <c r="E77" s="230"/>
      <c r="F77" s="228" t="b">
        <f>IFERROR(IF(C77="Sprints",INDEX('Para Master'!$F$1:$N$1,MATCH(E77,INDEX('Para Master'!F:N,MATCH(D77,'Para Master'!A:A,0),0),-1)),IF(C77="Combined Events",INDEX('Para Master'!$F$1:$N$1,MATCH(E77,INDEX('Para Master'!F:N,MATCH(D77,'Para Master'!A:A,0),0),1)),IF(C77="Throws",INDEX('Para Master'!$F$1:$N$1,MATCH(E77,INDEX('Para Master'!F:N,MATCH(D77,'Para Master'!A:A,0),0),1)),IF(C77="Endurance",INDEX('Para Master'!$F$1:$N$1,MATCH(E77,INDEX('Para Master'!F:N,MATCH(D77,'Para Master'!A:A,0),0),-1)),IF(C77="Jumps",INDEX('Para Master'!$F$1:$N$1,MATCH(E77,INDEX('Para Master'!F:N,MATCH(D77,'Para Master'!A:A,0),0),1))))))),"No Level Achieved")</f>
        <v>0</v>
      </c>
    </row>
    <row r="78" spans="1:6">
      <c r="A78" s="229"/>
      <c r="B78" s="229"/>
      <c r="C78" s="229"/>
      <c r="D78" s="229"/>
      <c r="E78" s="230"/>
      <c r="F78" s="228" t="b">
        <f>IFERROR(IF(C78="Sprints",INDEX('Para Master'!$F$1:$N$1,MATCH(E78,INDEX('Para Master'!F:N,MATCH(D78,'Para Master'!A:A,0),0),-1)),IF(C78="Combined Events",INDEX('Para Master'!$F$1:$N$1,MATCH(E78,INDEX('Para Master'!F:N,MATCH(D78,'Para Master'!A:A,0),0),1)),IF(C78="Throws",INDEX('Para Master'!$F$1:$N$1,MATCH(E78,INDEX('Para Master'!F:N,MATCH(D78,'Para Master'!A:A,0),0),1)),IF(C78="Endurance",INDEX('Para Master'!$F$1:$N$1,MATCH(E78,INDEX('Para Master'!F:N,MATCH(D78,'Para Master'!A:A,0),0),-1)),IF(C78="Jumps",INDEX('Para Master'!$F$1:$N$1,MATCH(E78,INDEX('Para Master'!F:N,MATCH(D78,'Para Master'!A:A,0),0),1))))))),"No Level Achieved")</f>
        <v>0</v>
      </c>
    </row>
    <row r="79" spans="1:6">
      <c r="A79" s="229"/>
      <c r="B79" s="229"/>
      <c r="C79" s="229"/>
      <c r="D79" s="229"/>
      <c r="E79" s="230"/>
      <c r="F79" s="228" t="b">
        <f>IFERROR(IF(C79="Sprints",INDEX('Para Master'!$F$1:$N$1,MATCH(E79,INDEX('Para Master'!F:N,MATCH(D79,'Para Master'!A:A,0),0),-1)),IF(C79="Combined Events",INDEX('Para Master'!$F$1:$N$1,MATCH(E79,INDEX('Para Master'!F:N,MATCH(D79,'Para Master'!A:A,0),0),1)),IF(C79="Throws",INDEX('Para Master'!$F$1:$N$1,MATCH(E79,INDEX('Para Master'!F:N,MATCH(D79,'Para Master'!A:A,0),0),1)),IF(C79="Endurance",INDEX('Para Master'!$F$1:$N$1,MATCH(E79,INDEX('Para Master'!F:N,MATCH(D79,'Para Master'!A:A,0),0),-1)),IF(C79="Jumps",INDEX('Para Master'!$F$1:$N$1,MATCH(E79,INDEX('Para Master'!F:N,MATCH(D79,'Para Master'!A:A,0),0),1))))))),"No Level Achieved")</f>
        <v>0</v>
      </c>
    </row>
    <row r="80" spans="1:6">
      <c r="A80" s="229"/>
      <c r="B80" s="229"/>
      <c r="C80" s="229"/>
      <c r="D80" s="229"/>
      <c r="E80" s="230"/>
      <c r="F80" s="228" t="b">
        <f>IFERROR(IF(C80="Sprints",INDEX('Para Master'!$F$1:$N$1,MATCH(E80,INDEX('Para Master'!F:N,MATCH(D80,'Para Master'!A:A,0),0),-1)),IF(C80="Combined Events",INDEX('Para Master'!$F$1:$N$1,MATCH(E80,INDEX('Para Master'!F:N,MATCH(D80,'Para Master'!A:A,0),0),1)),IF(C80="Throws",INDEX('Para Master'!$F$1:$N$1,MATCH(E80,INDEX('Para Master'!F:N,MATCH(D80,'Para Master'!A:A,0),0),1)),IF(C80="Endurance",INDEX('Para Master'!$F$1:$N$1,MATCH(E80,INDEX('Para Master'!F:N,MATCH(D80,'Para Master'!A:A,0),0),-1)),IF(C80="Jumps",INDEX('Para Master'!$F$1:$N$1,MATCH(E80,INDEX('Para Master'!F:N,MATCH(D80,'Para Master'!A:A,0),0),1))))))),"No Level Achieved")</f>
        <v>0</v>
      </c>
    </row>
    <row r="81" spans="1:6">
      <c r="A81" s="229"/>
      <c r="B81" s="229"/>
      <c r="C81" s="229"/>
      <c r="D81" s="229"/>
      <c r="E81" s="230"/>
      <c r="F81" s="228" t="b">
        <f>IFERROR(IF(C81="Sprints",INDEX('Para Master'!$F$1:$N$1,MATCH(E81,INDEX('Para Master'!F:N,MATCH(D81,'Para Master'!A:A,0),0),-1)),IF(C81="Combined Events",INDEX('Para Master'!$F$1:$N$1,MATCH(E81,INDEX('Para Master'!F:N,MATCH(D81,'Para Master'!A:A,0),0),1)),IF(C81="Throws",INDEX('Para Master'!$F$1:$N$1,MATCH(E81,INDEX('Para Master'!F:N,MATCH(D81,'Para Master'!A:A,0),0),1)),IF(C81="Endurance",INDEX('Para Master'!$F$1:$N$1,MATCH(E81,INDEX('Para Master'!F:N,MATCH(D81,'Para Master'!A:A,0),0),-1)),IF(C81="Jumps",INDEX('Para Master'!$F$1:$N$1,MATCH(E81,INDEX('Para Master'!F:N,MATCH(D81,'Para Master'!A:A,0),0),1))))))),"No Level Achieved")</f>
        <v>0</v>
      </c>
    </row>
    <row r="82" spans="1:6">
      <c r="A82" s="229"/>
      <c r="B82" s="229"/>
      <c r="C82" s="229"/>
      <c r="D82" s="229"/>
      <c r="E82" s="230"/>
      <c r="F82" s="228" t="b">
        <f>IFERROR(IF(C82="Sprints",INDEX('Para Master'!$F$1:$N$1,MATCH(E82,INDEX('Para Master'!F:N,MATCH(D82,'Para Master'!A:A,0),0),-1)),IF(C82="Combined Events",INDEX('Para Master'!$F$1:$N$1,MATCH(E82,INDEX('Para Master'!F:N,MATCH(D82,'Para Master'!A:A,0),0),1)),IF(C82="Throws",INDEX('Para Master'!$F$1:$N$1,MATCH(E82,INDEX('Para Master'!F:N,MATCH(D82,'Para Master'!A:A,0),0),1)),IF(C82="Endurance",INDEX('Para Master'!$F$1:$N$1,MATCH(E82,INDEX('Para Master'!F:N,MATCH(D82,'Para Master'!A:A,0),0),-1)),IF(C82="Jumps",INDEX('Para Master'!$F$1:$N$1,MATCH(E82,INDEX('Para Master'!F:N,MATCH(D82,'Para Master'!A:A,0),0),1))))))),"No Level Achieved")</f>
        <v>0</v>
      </c>
    </row>
    <row r="83" spans="1:6">
      <c r="A83" s="229"/>
      <c r="B83" s="229"/>
      <c r="C83" s="229"/>
      <c r="D83" s="229"/>
      <c r="E83" s="230"/>
      <c r="F83" s="228" t="b">
        <f>IFERROR(IF(C83="Sprints",INDEX('Para Master'!$F$1:$N$1,MATCH(E83,INDEX('Para Master'!F:N,MATCH(D83,'Para Master'!A:A,0),0),-1)),IF(C83="Combined Events",INDEX('Para Master'!$F$1:$N$1,MATCH(E83,INDEX('Para Master'!F:N,MATCH(D83,'Para Master'!A:A,0),0),1)),IF(C83="Throws",INDEX('Para Master'!$F$1:$N$1,MATCH(E83,INDEX('Para Master'!F:N,MATCH(D83,'Para Master'!A:A,0),0),1)),IF(C83="Endurance",INDEX('Para Master'!$F$1:$N$1,MATCH(E83,INDEX('Para Master'!F:N,MATCH(D83,'Para Master'!A:A,0),0),-1)),IF(C83="Jumps",INDEX('Para Master'!$F$1:$N$1,MATCH(E83,INDEX('Para Master'!F:N,MATCH(D83,'Para Master'!A:A,0),0),1))))))),"No Level Achieved")</f>
        <v>0</v>
      </c>
    </row>
    <row r="84" spans="1:6">
      <c r="A84" s="229"/>
      <c r="B84" s="229"/>
      <c r="C84" s="229"/>
      <c r="D84" s="229"/>
      <c r="E84" s="230"/>
      <c r="F84" s="228" t="b">
        <f>IFERROR(IF(C84="Sprints",INDEX('Para Master'!$F$1:$N$1,MATCH(E84,INDEX('Para Master'!F:N,MATCH(D84,'Para Master'!A:A,0),0),-1)),IF(C84="Combined Events",INDEX('Para Master'!$F$1:$N$1,MATCH(E84,INDEX('Para Master'!F:N,MATCH(D84,'Para Master'!A:A,0),0),1)),IF(C84="Throws",INDEX('Para Master'!$F$1:$N$1,MATCH(E84,INDEX('Para Master'!F:N,MATCH(D84,'Para Master'!A:A,0),0),1)),IF(C84="Endurance",INDEX('Para Master'!$F$1:$N$1,MATCH(E84,INDEX('Para Master'!F:N,MATCH(D84,'Para Master'!A:A,0),0),-1)),IF(C84="Jumps",INDEX('Para Master'!$F$1:$N$1,MATCH(E84,INDEX('Para Master'!F:N,MATCH(D84,'Para Master'!A:A,0),0),1))))))),"No Level Achieved")</f>
        <v>0</v>
      </c>
    </row>
    <row r="85" spans="1:6">
      <c r="A85" s="229"/>
      <c r="B85" s="229"/>
      <c r="C85" s="229"/>
      <c r="D85" s="229"/>
      <c r="E85" s="230"/>
      <c r="F85" s="228" t="b">
        <f>IFERROR(IF(C85="Sprints",INDEX('Para Master'!$F$1:$N$1,MATCH(E85,INDEX('Para Master'!F:N,MATCH(D85,'Para Master'!A:A,0),0),-1)),IF(C85="Combined Events",INDEX('Para Master'!$F$1:$N$1,MATCH(E85,INDEX('Para Master'!F:N,MATCH(D85,'Para Master'!A:A,0),0),1)),IF(C85="Throws",INDEX('Para Master'!$F$1:$N$1,MATCH(E85,INDEX('Para Master'!F:N,MATCH(D85,'Para Master'!A:A,0),0),1)),IF(C85="Endurance",INDEX('Para Master'!$F$1:$N$1,MATCH(E85,INDEX('Para Master'!F:N,MATCH(D85,'Para Master'!A:A,0),0),-1)),IF(C85="Jumps",INDEX('Para Master'!$F$1:$N$1,MATCH(E85,INDEX('Para Master'!F:N,MATCH(D85,'Para Master'!A:A,0),0),1))))))),"No Level Achieved")</f>
        <v>0</v>
      </c>
    </row>
    <row r="86" spans="1:6">
      <c r="A86" s="229"/>
      <c r="B86" s="229"/>
      <c r="C86" s="229"/>
      <c r="D86" s="229"/>
      <c r="E86" s="230"/>
      <c r="F86" s="228" t="b">
        <f>IFERROR(IF(C86="Sprints",INDEX('Para Master'!$F$1:$N$1,MATCH(E86,INDEX('Para Master'!F:N,MATCH(D86,'Para Master'!A:A,0),0),-1)),IF(C86="Combined Events",INDEX('Para Master'!$F$1:$N$1,MATCH(E86,INDEX('Para Master'!F:N,MATCH(D86,'Para Master'!A:A,0),0),1)),IF(C86="Throws",INDEX('Para Master'!$F$1:$N$1,MATCH(E86,INDEX('Para Master'!F:N,MATCH(D86,'Para Master'!A:A,0),0),1)),IF(C86="Endurance",INDEX('Para Master'!$F$1:$N$1,MATCH(E86,INDEX('Para Master'!F:N,MATCH(D86,'Para Master'!A:A,0),0),-1)),IF(C86="Jumps",INDEX('Para Master'!$F$1:$N$1,MATCH(E86,INDEX('Para Master'!F:N,MATCH(D86,'Para Master'!A:A,0),0),1))))))),"No Level Achieved")</f>
        <v>0</v>
      </c>
    </row>
    <row r="87" spans="1:6">
      <c r="A87" s="229"/>
      <c r="B87" s="229"/>
      <c r="C87" s="229"/>
      <c r="D87" s="229"/>
      <c r="E87" s="230"/>
      <c r="F87" s="228" t="b">
        <f>IFERROR(IF(C87="Sprints",INDEX('Para Master'!$F$1:$N$1,MATCH(E87,INDEX('Para Master'!F:N,MATCH(D87,'Para Master'!A:A,0),0),-1)),IF(C87="Combined Events",INDEX('Para Master'!$F$1:$N$1,MATCH(E87,INDEX('Para Master'!F:N,MATCH(D87,'Para Master'!A:A,0),0),1)),IF(C87="Throws",INDEX('Para Master'!$F$1:$N$1,MATCH(E87,INDEX('Para Master'!F:N,MATCH(D87,'Para Master'!A:A,0),0),1)),IF(C87="Endurance",INDEX('Para Master'!$F$1:$N$1,MATCH(E87,INDEX('Para Master'!F:N,MATCH(D87,'Para Master'!A:A,0),0),-1)),IF(C87="Jumps",INDEX('Para Master'!$F$1:$N$1,MATCH(E87,INDEX('Para Master'!F:N,MATCH(D87,'Para Master'!A:A,0),0),1))))))),"No Level Achieved")</f>
        <v>0</v>
      </c>
    </row>
    <row r="88" spans="1:6">
      <c r="A88" s="229"/>
      <c r="B88" s="229"/>
      <c r="C88" s="229"/>
      <c r="D88" s="229"/>
      <c r="E88" s="230"/>
      <c r="F88" s="228" t="b">
        <f>IFERROR(IF(C88="Sprints",INDEX('Para Master'!$F$1:$N$1,MATCH(E88,INDEX('Para Master'!F:N,MATCH(D88,'Para Master'!A:A,0),0),-1)),IF(C88="Combined Events",INDEX('Para Master'!$F$1:$N$1,MATCH(E88,INDEX('Para Master'!F:N,MATCH(D88,'Para Master'!A:A,0),0),1)),IF(C88="Throws",INDEX('Para Master'!$F$1:$N$1,MATCH(E88,INDEX('Para Master'!F:N,MATCH(D88,'Para Master'!A:A,0),0),1)),IF(C88="Endurance",INDEX('Para Master'!$F$1:$N$1,MATCH(E88,INDEX('Para Master'!F:N,MATCH(D88,'Para Master'!A:A,0),0),-1)),IF(C88="Jumps",INDEX('Para Master'!$F$1:$N$1,MATCH(E88,INDEX('Para Master'!F:N,MATCH(D88,'Para Master'!A:A,0),0),1))))))),"No Level Achieved")</f>
        <v>0</v>
      </c>
    </row>
    <row r="89" spans="1:6">
      <c r="A89" s="229"/>
      <c r="B89" s="229"/>
      <c r="C89" s="229"/>
      <c r="D89" s="229"/>
      <c r="E89" s="230"/>
      <c r="F89" s="228" t="b">
        <f>IFERROR(IF(C89="Sprints",INDEX('Para Master'!$F$1:$N$1,MATCH(E89,INDEX('Para Master'!F:N,MATCH(D89,'Para Master'!A:A,0),0),-1)),IF(C89="Combined Events",INDEX('Para Master'!$F$1:$N$1,MATCH(E89,INDEX('Para Master'!F:N,MATCH(D89,'Para Master'!A:A,0),0),1)),IF(C89="Throws",INDEX('Para Master'!$F$1:$N$1,MATCH(E89,INDEX('Para Master'!F:N,MATCH(D89,'Para Master'!A:A,0),0),1)),IF(C89="Endurance",INDEX('Para Master'!$F$1:$N$1,MATCH(E89,INDEX('Para Master'!F:N,MATCH(D89,'Para Master'!A:A,0),0),-1)),IF(C89="Jumps",INDEX('Para Master'!$F$1:$N$1,MATCH(E89,INDEX('Para Master'!F:N,MATCH(D89,'Para Master'!A:A,0),0),1))))))),"No Level Achieved")</f>
        <v>0</v>
      </c>
    </row>
    <row r="90" spans="1:6">
      <c r="A90" s="229"/>
      <c r="B90" s="229"/>
      <c r="C90" s="229"/>
      <c r="D90" s="229"/>
      <c r="E90" s="230"/>
      <c r="F90" s="228" t="b">
        <f>IFERROR(IF(C90="Sprints",INDEX('Para Master'!$F$1:$N$1,MATCH(E90,INDEX('Para Master'!F:N,MATCH(D90,'Para Master'!A:A,0),0),-1)),IF(C90="Combined Events",INDEX('Para Master'!$F$1:$N$1,MATCH(E90,INDEX('Para Master'!F:N,MATCH(D90,'Para Master'!A:A,0),0),1)),IF(C90="Throws",INDEX('Para Master'!$F$1:$N$1,MATCH(E90,INDEX('Para Master'!F:N,MATCH(D90,'Para Master'!A:A,0),0),1)),IF(C90="Endurance",INDEX('Para Master'!$F$1:$N$1,MATCH(E90,INDEX('Para Master'!F:N,MATCH(D90,'Para Master'!A:A,0),0),-1)),IF(C90="Jumps",INDEX('Para Master'!$F$1:$N$1,MATCH(E90,INDEX('Para Master'!F:N,MATCH(D90,'Para Master'!A:A,0),0),1))))))),"No Level Achieved")</f>
        <v>0</v>
      </c>
    </row>
    <row r="91" spans="1:6">
      <c r="A91" s="229"/>
      <c r="B91" s="229"/>
      <c r="C91" s="229"/>
      <c r="D91" s="229"/>
      <c r="E91" s="230"/>
      <c r="F91" s="228" t="b">
        <f>IFERROR(IF(C91="Sprints",INDEX('Para Master'!$F$1:$N$1,MATCH(E91,INDEX('Para Master'!F:N,MATCH(D91,'Para Master'!A:A,0),0),-1)),IF(C91="Combined Events",INDEX('Para Master'!$F$1:$N$1,MATCH(E91,INDEX('Para Master'!F:N,MATCH(D91,'Para Master'!A:A,0),0),1)),IF(C91="Throws",INDEX('Para Master'!$F$1:$N$1,MATCH(E91,INDEX('Para Master'!F:N,MATCH(D91,'Para Master'!A:A,0),0),1)),IF(C91="Endurance",INDEX('Para Master'!$F$1:$N$1,MATCH(E91,INDEX('Para Master'!F:N,MATCH(D91,'Para Master'!A:A,0),0),-1)),IF(C91="Jumps",INDEX('Para Master'!$F$1:$N$1,MATCH(E91,INDEX('Para Master'!F:N,MATCH(D91,'Para Master'!A:A,0),0),1))))))),"No Level Achieved")</f>
        <v>0</v>
      </c>
    </row>
    <row r="92" spans="1:6">
      <c r="A92" s="229"/>
      <c r="B92" s="229"/>
      <c r="C92" s="229"/>
      <c r="D92" s="229"/>
      <c r="E92" s="230"/>
      <c r="F92" s="228" t="b">
        <f>IFERROR(IF(C92="Sprints",INDEX('Para Master'!$F$1:$N$1,MATCH(E92,INDEX('Para Master'!F:N,MATCH(D92,'Para Master'!A:A,0),0),-1)),IF(C92="Combined Events",INDEX('Para Master'!$F$1:$N$1,MATCH(E92,INDEX('Para Master'!F:N,MATCH(D92,'Para Master'!A:A,0),0),1)),IF(C92="Throws",INDEX('Para Master'!$F$1:$N$1,MATCH(E92,INDEX('Para Master'!F:N,MATCH(D92,'Para Master'!A:A,0),0),1)),IF(C92="Endurance",INDEX('Para Master'!$F$1:$N$1,MATCH(E92,INDEX('Para Master'!F:N,MATCH(D92,'Para Master'!A:A,0),0),-1)),IF(C92="Jumps",INDEX('Para Master'!$F$1:$N$1,MATCH(E92,INDEX('Para Master'!F:N,MATCH(D92,'Para Master'!A:A,0),0),1))))))),"No Level Achieved")</f>
        <v>0</v>
      </c>
    </row>
    <row r="93" spans="1:6">
      <c r="A93" s="229"/>
      <c r="B93" s="229"/>
      <c r="C93" s="229"/>
      <c r="D93" s="229"/>
      <c r="E93" s="230"/>
      <c r="F93" s="228" t="b">
        <f>IFERROR(IF(C93="Sprints",INDEX('Para Master'!$F$1:$N$1,MATCH(E93,INDEX('Para Master'!F:N,MATCH(D93,'Para Master'!A:A,0),0),-1)),IF(C93="Combined Events",INDEX('Para Master'!$F$1:$N$1,MATCH(E93,INDEX('Para Master'!F:N,MATCH(D93,'Para Master'!A:A,0),0),1)),IF(C93="Throws",INDEX('Para Master'!$F$1:$N$1,MATCH(E93,INDEX('Para Master'!F:N,MATCH(D93,'Para Master'!A:A,0),0),1)),IF(C93="Endurance",INDEX('Para Master'!$F$1:$N$1,MATCH(E93,INDEX('Para Master'!F:N,MATCH(D93,'Para Master'!A:A,0),0),-1)),IF(C93="Jumps",INDEX('Para Master'!$F$1:$N$1,MATCH(E93,INDEX('Para Master'!F:N,MATCH(D93,'Para Master'!A:A,0),0),1))))))),"No Level Achieved")</f>
        <v>0</v>
      </c>
    </row>
    <row r="94" spans="1:6">
      <c r="A94" s="229"/>
      <c r="B94" s="229"/>
      <c r="C94" s="229"/>
      <c r="D94" s="229"/>
      <c r="E94" s="230"/>
      <c r="F94" s="228" t="b">
        <f>IFERROR(IF(C94="Sprints",INDEX('Para Master'!$F$1:$N$1,MATCH(E94,INDEX('Para Master'!F:N,MATCH(D94,'Para Master'!A:A,0),0),-1)),IF(C94="Combined Events",INDEX('Para Master'!$F$1:$N$1,MATCH(E94,INDEX('Para Master'!F:N,MATCH(D94,'Para Master'!A:A,0),0),1)),IF(C94="Throws",INDEX('Para Master'!$F$1:$N$1,MATCH(E94,INDEX('Para Master'!F:N,MATCH(D94,'Para Master'!A:A,0),0),1)),IF(C94="Endurance",INDEX('Para Master'!$F$1:$N$1,MATCH(E94,INDEX('Para Master'!F:N,MATCH(D94,'Para Master'!A:A,0),0),-1)),IF(C94="Jumps",INDEX('Para Master'!$F$1:$N$1,MATCH(E94,INDEX('Para Master'!F:N,MATCH(D94,'Para Master'!A:A,0),0),1))))))),"No Level Achieved")</f>
        <v>0</v>
      </c>
    </row>
    <row r="95" spans="1:6">
      <c r="A95" s="229"/>
      <c r="B95" s="229"/>
      <c r="C95" s="229"/>
      <c r="D95" s="229"/>
      <c r="E95" s="230"/>
      <c r="F95" s="228" t="b">
        <f>IFERROR(IF(C95="Sprints",INDEX('Para Master'!$F$1:$N$1,MATCH(E95,INDEX('Para Master'!F:N,MATCH(D95,'Para Master'!A:A,0),0),-1)),IF(C95="Combined Events",INDEX('Para Master'!$F$1:$N$1,MATCH(E95,INDEX('Para Master'!F:N,MATCH(D95,'Para Master'!A:A,0),0),1)),IF(C95="Throws",INDEX('Para Master'!$F$1:$N$1,MATCH(E95,INDEX('Para Master'!F:N,MATCH(D95,'Para Master'!A:A,0),0),1)),IF(C95="Endurance",INDEX('Para Master'!$F$1:$N$1,MATCH(E95,INDEX('Para Master'!F:N,MATCH(D95,'Para Master'!A:A,0),0),-1)),IF(C95="Jumps",INDEX('Para Master'!$F$1:$N$1,MATCH(E95,INDEX('Para Master'!F:N,MATCH(D95,'Para Master'!A:A,0),0),1))))))),"No Level Achieved")</f>
        <v>0</v>
      </c>
    </row>
    <row r="96" spans="1:6">
      <c r="A96" s="229"/>
      <c r="B96" s="229"/>
      <c r="C96" s="229"/>
      <c r="D96" s="229"/>
      <c r="E96" s="230"/>
      <c r="F96" s="228" t="b">
        <f>IFERROR(IF(C96="Sprints",INDEX('Para Master'!$F$1:$N$1,MATCH(E96,INDEX('Para Master'!F:N,MATCH(D96,'Para Master'!A:A,0),0),-1)),IF(C96="Combined Events",INDEX('Para Master'!$F$1:$N$1,MATCH(E96,INDEX('Para Master'!F:N,MATCH(D96,'Para Master'!A:A,0),0),1)),IF(C96="Throws",INDEX('Para Master'!$F$1:$N$1,MATCH(E96,INDEX('Para Master'!F:N,MATCH(D96,'Para Master'!A:A,0),0),1)),IF(C96="Endurance",INDEX('Para Master'!$F$1:$N$1,MATCH(E96,INDEX('Para Master'!F:N,MATCH(D96,'Para Master'!A:A,0),0),-1)),IF(C96="Jumps",INDEX('Para Master'!$F$1:$N$1,MATCH(E96,INDEX('Para Master'!F:N,MATCH(D96,'Para Master'!A:A,0),0),1))))))),"No Level Achieved")</f>
        <v>0</v>
      </c>
    </row>
    <row r="97" spans="1:6">
      <c r="A97" s="229"/>
      <c r="B97" s="229"/>
      <c r="C97" s="229"/>
      <c r="D97" s="229"/>
      <c r="E97" s="230"/>
      <c r="F97" s="228" t="b">
        <f>IFERROR(IF(C97="Sprints",INDEX('Para Master'!$F$1:$N$1,MATCH(E97,INDEX('Para Master'!F:N,MATCH(D97,'Para Master'!A:A,0),0),-1)),IF(C97="Combined Events",INDEX('Para Master'!$F$1:$N$1,MATCH(E97,INDEX('Para Master'!F:N,MATCH(D97,'Para Master'!A:A,0),0),1)),IF(C97="Throws",INDEX('Para Master'!$F$1:$N$1,MATCH(E97,INDEX('Para Master'!F:N,MATCH(D97,'Para Master'!A:A,0),0),1)),IF(C97="Endurance",INDEX('Para Master'!$F$1:$N$1,MATCH(E97,INDEX('Para Master'!F:N,MATCH(D97,'Para Master'!A:A,0),0),-1)),IF(C97="Jumps",INDEX('Para Master'!$F$1:$N$1,MATCH(E97,INDEX('Para Master'!F:N,MATCH(D97,'Para Master'!A:A,0),0),1))))))),"No Level Achieved")</f>
        <v>0</v>
      </c>
    </row>
    <row r="98" spans="1:6">
      <c r="A98" s="229"/>
      <c r="B98" s="229"/>
      <c r="C98" s="229"/>
      <c r="D98" s="229"/>
      <c r="E98" s="230"/>
      <c r="F98" s="228" t="b">
        <f>IFERROR(IF(C98="Sprints",INDEX('Para Master'!$F$1:$N$1,MATCH(E98,INDEX('Para Master'!F:N,MATCH(D98,'Para Master'!A:A,0),0),-1)),IF(C98="Combined Events",INDEX('Para Master'!$F$1:$N$1,MATCH(E98,INDEX('Para Master'!F:N,MATCH(D98,'Para Master'!A:A,0),0),1)),IF(C98="Throws",INDEX('Para Master'!$F$1:$N$1,MATCH(E98,INDEX('Para Master'!F:N,MATCH(D98,'Para Master'!A:A,0),0),1)),IF(C98="Endurance",INDEX('Para Master'!$F$1:$N$1,MATCH(E98,INDEX('Para Master'!F:N,MATCH(D98,'Para Master'!A:A,0),0),-1)),IF(C98="Jumps",INDEX('Para Master'!$F$1:$N$1,MATCH(E98,INDEX('Para Master'!F:N,MATCH(D98,'Para Master'!A:A,0),0),1))))))),"No Level Achieved")</f>
        <v>0</v>
      </c>
    </row>
    <row r="99" spans="1:6">
      <c r="A99" s="229"/>
      <c r="B99" s="229"/>
      <c r="C99" s="229"/>
      <c r="D99" s="229"/>
      <c r="E99" s="230"/>
      <c r="F99" s="228" t="b">
        <f>IFERROR(IF(C99="Sprints",INDEX('Para Master'!$F$1:$N$1,MATCH(E99,INDEX('Para Master'!F:N,MATCH(D99,'Para Master'!A:A,0),0),-1)),IF(C99="Combined Events",INDEX('Para Master'!$F$1:$N$1,MATCH(E99,INDEX('Para Master'!F:N,MATCH(D99,'Para Master'!A:A,0),0),1)),IF(C99="Throws",INDEX('Para Master'!$F$1:$N$1,MATCH(E99,INDEX('Para Master'!F:N,MATCH(D99,'Para Master'!A:A,0),0),1)),IF(C99="Endurance",INDEX('Para Master'!$F$1:$N$1,MATCH(E99,INDEX('Para Master'!F:N,MATCH(D99,'Para Master'!A:A,0),0),-1)),IF(C99="Jumps",INDEX('Para Master'!$F$1:$N$1,MATCH(E99,INDEX('Para Master'!F:N,MATCH(D99,'Para Master'!A:A,0),0),1))))))),"No Level Achieved")</f>
        <v>0</v>
      </c>
    </row>
    <row r="100" spans="1:6">
      <c r="A100" s="229"/>
      <c r="B100" s="229"/>
      <c r="C100" s="229"/>
      <c r="D100" s="229"/>
      <c r="E100" s="230"/>
      <c r="F100" s="228" t="b">
        <f>IFERROR(IF(C100="Sprints",INDEX('Para Master'!$F$1:$N$1,MATCH(E100,INDEX('Para Master'!F:N,MATCH(D100,'Para Master'!A:A,0),0),-1)),IF(C100="Combined Events",INDEX('Para Master'!$F$1:$N$1,MATCH(E100,INDEX('Para Master'!F:N,MATCH(D100,'Para Master'!A:A,0),0),1)),IF(C100="Throws",INDEX('Para Master'!$F$1:$N$1,MATCH(E100,INDEX('Para Master'!F:N,MATCH(D100,'Para Master'!A:A,0),0),1)),IF(C100="Endurance",INDEX('Para Master'!$F$1:$N$1,MATCH(E100,INDEX('Para Master'!F:N,MATCH(D100,'Para Master'!A:A,0),0),-1)),IF(C100="Jumps",INDEX('Para Master'!$F$1:$N$1,MATCH(E100,INDEX('Para Master'!F:N,MATCH(D100,'Para Master'!A:A,0),0),1))))))),"No Level Achieved")</f>
        <v>0</v>
      </c>
    </row>
  </sheetData>
  <sheetProtection selectLockedCells="1"/>
  <conditionalFormatting sqref="C3:C100">
    <cfRule type="expression" dxfId="36" priority="6">
      <formula>$D$6="Sprints &amp; Hurdles"</formula>
    </cfRule>
    <cfRule type="expression" dxfId="35" priority="7">
      <formula>$D$6="Throws"</formula>
    </cfRule>
    <cfRule type="expression" dxfId="34" priority="8">
      <formula>$D$6="Jumps"</formula>
    </cfRule>
    <cfRule type="expression" dxfId="33" priority="9">
      <formula>$D$6="Combined Events"</formula>
    </cfRule>
    <cfRule type="expression" dxfId="32" priority="10">
      <formula>$D$6="Endurance"</formula>
    </cfRule>
  </conditionalFormatting>
  <conditionalFormatting sqref="E2:E100">
    <cfRule type="expression" dxfId="31" priority="1">
      <formula>$C2="Sprints &amp; Hurdles"</formula>
    </cfRule>
    <cfRule type="expression" dxfId="30" priority="2">
      <formula>$C2="Throws"</formula>
    </cfRule>
    <cfRule type="expression" dxfId="29" priority="3">
      <formula>$C2="Jumps"</formula>
    </cfRule>
    <cfRule type="expression" dxfId="28" priority="4">
      <formula>$C2="Combined Events"</formula>
    </cfRule>
    <cfRule type="expression" dxfId="27" priority="5">
      <formula>$C2="Endurance"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B2208962-58AD-43D6-8497-61A804A3DFC5}">
          <x14:formula1>
            <xm:f>OFFSET(#REF!,MATCH(C3,#REF!,0)-1,1,COUNTIF(#REF!,C3),1)</xm:f>
          </x14:formula1>
          <xm:sqref>D3:D100</xm:sqref>
        </x14:dataValidation>
        <x14:dataValidation type="list" allowBlank="1" showInputMessage="1" showErrorMessage="1" xr:uid="{55EF954A-E133-4BD1-A652-553E3626A783}">
          <x14:formula1>
            <xm:f>OFFSET('Para List'!$A$2,1,0,COUNTA('Para List'!$A$2:$A$176)-1,1)</xm:f>
          </x14:formula1>
          <xm:sqref>C3:C100</xm:sqref>
        </x14:dataValidation>
        <x14:dataValidation type="list" allowBlank="1" showInputMessage="1" showErrorMessage="1" xr:uid="{724A5C32-9784-41E5-A114-6866709B685E}">
          <x14:formula1>
            <xm:f>OFFSET('Para List'!$A$1,MATCH($C2,'Para List'!$A:$A,0)-1,1,COUNTIF('Para List'!$A:$A,C2),1)</xm:f>
          </x14:formula1>
          <xm:sqref>D2</xm:sqref>
        </x14:dataValidation>
        <x14:dataValidation type="list" allowBlank="1" showInputMessage="1" showErrorMessage="1" xr:uid="{2D9CEAE9-4AA9-44B7-9409-6CAC13852324}">
          <x14:formula1>
            <xm:f>OFFSET('Para List'!$A$2,1,0,COUNTA('Para List'!$A$2:$A$389)-1,1)</xm:f>
          </x14:formula1>
          <xm:sqref>C2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CED09-8BAA-4D6E-AE36-6FD570F0F7F8}">
  <dimension ref="A1:Q437"/>
  <sheetViews>
    <sheetView zoomScale="60" zoomScaleNormal="60" workbookViewId="0">
      <pane ySplit="1" topLeftCell="A175" activePane="bottomLeft" state="frozen"/>
      <selection pane="bottomLeft" activeCell="E201" sqref="E201"/>
    </sheetView>
  </sheetViews>
  <sheetFormatPr defaultRowHeight="14.4"/>
  <cols>
    <col min="1" max="1" width="38.33203125" style="200" bestFit="1" customWidth="1"/>
    <col min="2" max="2" width="8.88671875" style="200" customWidth="1"/>
    <col min="3" max="3" width="12.21875" style="200" customWidth="1"/>
    <col min="4" max="4" width="18.5546875" style="200" customWidth="1"/>
    <col min="5" max="5" width="18.21875" style="200" customWidth="1"/>
    <col min="6" max="6" width="11.6640625" style="200" customWidth="1"/>
    <col min="7" max="15" width="8.88671875" style="200"/>
    <col min="16" max="17" width="8.88671875" style="200" customWidth="1"/>
  </cols>
  <sheetData>
    <row r="1" spans="1:17" ht="18.600000000000001" customHeight="1">
      <c r="A1" s="209" t="s">
        <v>230</v>
      </c>
      <c r="B1" s="209" t="s">
        <v>156</v>
      </c>
      <c r="C1" s="209" t="s">
        <v>157</v>
      </c>
      <c r="D1" s="209" t="s">
        <v>267</v>
      </c>
      <c r="E1" s="209" t="s">
        <v>155</v>
      </c>
      <c r="F1" s="210" t="s">
        <v>26</v>
      </c>
      <c r="G1" s="211" t="s">
        <v>27</v>
      </c>
      <c r="H1" s="212" t="s">
        <v>28</v>
      </c>
      <c r="I1" s="213" t="s">
        <v>29</v>
      </c>
      <c r="J1" s="214" t="s">
        <v>30</v>
      </c>
      <c r="K1" s="215" t="s">
        <v>31</v>
      </c>
      <c r="L1" s="216" t="s">
        <v>32</v>
      </c>
      <c r="M1" s="217" t="s">
        <v>33</v>
      </c>
      <c r="N1" s="218" t="s">
        <v>34</v>
      </c>
      <c r="O1" s="194" t="s">
        <v>510</v>
      </c>
      <c r="P1" s="194" t="s">
        <v>1</v>
      </c>
      <c r="Q1" s="195" t="s">
        <v>2</v>
      </c>
    </row>
    <row r="2" spans="1:17" ht="18.600000000000001" customHeight="1">
      <c r="A2" s="361" t="str">
        <f t="shared" ref="A2:A3" si="0">B2&amp;" - "&amp;C2&amp;" - "&amp;E2</f>
        <v>Male - U10 - 50m</v>
      </c>
      <c r="B2" s="361" t="s">
        <v>150</v>
      </c>
      <c r="C2" s="361" t="s">
        <v>554</v>
      </c>
      <c r="D2" s="361" t="s">
        <v>268</v>
      </c>
      <c r="E2" s="361" t="s">
        <v>578</v>
      </c>
      <c r="F2" s="359">
        <v>10.5</v>
      </c>
      <c r="G2" s="359">
        <v>10</v>
      </c>
      <c r="H2" s="359">
        <v>9.8000000000000007</v>
      </c>
      <c r="I2" s="359">
        <v>9.6</v>
      </c>
      <c r="J2" s="359">
        <v>9.4</v>
      </c>
      <c r="K2" s="359">
        <v>9.1999999999999993</v>
      </c>
      <c r="L2" s="359">
        <v>9</v>
      </c>
      <c r="M2" s="359">
        <v>8.9</v>
      </c>
      <c r="N2" s="359">
        <v>8.8000000000000007</v>
      </c>
      <c r="O2" s="260"/>
      <c r="P2" s="197"/>
      <c r="Q2" s="196"/>
    </row>
    <row r="3" spans="1:17" ht="18.600000000000001" customHeight="1">
      <c r="A3" s="361" t="str">
        <f t="shared" si="0"/>
        <v>Male - U12 - 50m</v>
      </c>
      <c r="B3" s="361" t="s">
        <v>150</v>
      </c>
      <c r="C3" s="361" t="s">
        <v>555</v>
      </c>
      <c r="D3" s="361" t="s">
        <v>268</v>
      </c>
      <c r="E3" s="361" t="s">
        <v>578</v>
      </c>
      <c r="F3" s="359">
        <v>9.1999999999999993</v>
      </c>
      <c r="G3" s="359">
        <v>9</v>
      </c>
      <c r="H3" s="359">
        <v>8.9</v>
      </c>
      <c r="I3" s="359">
        <v>8.8000000000000007</v>
      </c>
      <c r="J3" s="359">
        <v>8.6999999999999993</v>
      </c>
      <c r="K3" s="359">
        <v>8.6</v>
      </c>
      <c r="L3" s="359">
        <v>8.5</v>
      </c>
      <c r="M3" s="359">
        <v>8.4</v>
      </c>
      <c r="N3" s="359">
        <v>8.3000000000000007</v>
      </c>
      <c r="O3" s="260"/>
      <c r="P3" s="197"/>
      <c r="Q3" s="196"/>
    </row>
    <row r="4" spans="1:17" ht="18.600000000000001" customHeight="1">
      <c r="A4" s="361" t="str">
        <f t="shared" ref="A4:A5" si="1">B4&amp;" - "&amp;C4&amp;" - "&amp;E4</f>
        <v>Male - U10 - 60m</v>
      </c>
      <c r="B4" s="361" t="s">
        <v>150</v>
      </c>
      <c r="C4" s="361" t="s">
        <v>554</v>
      </c>
      <c r="D4" s="361" t="s">
        <v>268</v>
      </c>
      <c r="E4" s="361" t="s">
        <v>158</v>
      </c>
      <c r="F4" s="359">
        <v>11.5</v>
      </c>
      <c r="G4" s="359">
        <v>11</v>
      </c>
      <c r="H4" s="359">
        <v>10.8</v>
      </c>
      <c r="I4" s="359">
        <v>10.6</v>
      </c>
      <c r="J4" s="359">
        <v>10.4</v>
      </c>
      <c r="K4" s="359">
        <v>10.199999999999999</v>
      </c>
      <c r="L4" s="359">
        <v>10</v>
      </c>
      <c r="M4" s="359">
        <v>9.8000000000000007</v>
      </c>
      <c r="N4" s="359">
        <v>9.6</v>
      </c>
      <c r="O4" s="260"/>
      <c r="P4" s="197"/>
      <c r="Q4" s="196"/>
    </row>
    <row r="5" spans="1:17" ht="18.600000000000001" customHeight="1">
      <c r="A5" s="361" t="str">
        <f t="shared" si="1"/>
        <v>Male - U12 - 60m</v>
      </c>
      <c r="B5" s="361" t="s">
        <v>150</v>
      </c>
      <c r="C5" s="361" t="s">
        <v>555</v>
      </c>
      <c r="D5" s="361" t="s">
        <v>268</v>
      </c>
      <c r="E5" s="361" t="s">
        <v>158</v>
      </c>
      <c r="F5" s="359">
        <v>10.4</v>
      </c>
      <c r="G5" s="359">
        <v>10.199999999999999</v>
      </c>
      <c r="H5" s="359">
        <v>10</v>
      </c>
      <c r="I5" s="359">
        <v>9.8000000000000007</v>
      </c>
      <c r="J5" s="359">
        <v>9.6</v>
      </c>
      <c r="K5" s="359">
        <v>9.4</v>
      </c>
      <c r="L5" s="359">
        <v>9.1999999999999993</v>
      </c>
      <c r="M5" s="359">
        <v>9</v>
      </c>
      <c r="N5" s="359">
        <v>8.8000000000000007</v>
      </c>
      <c r="O5" s="260"/>
      <c r="P5" s="197"/>
      <c r="Q5" s="196"/>
    </row>
    <row r="6" spans="1:17">
      <c r="A6" s="361" t="str">
        <f>B6&amp;" - "&amp;C6&amp;" - "&amp;E6</f>
        <v>Male - U13 - 60m</v>
      </c>
      <c r="B6" s="361" t="s">
        <v>150</v>
      </c>
      <c r="C6" s="361" t="s">
        <v>3</v>
      </c>
      <c r="D6" s="361" t="s">
        <v>268</v>
      </c>
      <c r="E6" s="361" t="s">
        <v>158</v>
      </c>
      <c r="F6" s="359">
        <v>9.6</v>
      </c>
      <c r="G6" s="359">
        <v>9.4</v>
      </c>
      <c r="H6" s="359">
        <v>9.1999999999999993</v>
      </c>
      <c r="I6" s="359">
        <v>9</v>
      </c>
      <c r="J6" s="359">
        <v>8.8000000000000007</v>
      </c>
      <c r="K6" s="359">
        <v>8.6</v>
      </c>
      <c r="L6" s="359">
        <v>8.4</v>
      </c>
      <c r="M6" s="359">
        <v>8.1999999999999993</v>
      </c>
      <c r="N6" s="359">
        <v>8</v>
      </c>
      <c r="O6" s="260"/>
      <c r="P6" s="197"/>
      <c r="Q6" s="196"/>
    </row>
    <row r="7" spans="1:17">
      <c r="A7" s="361" t="str">
        <f t="shared" ref="A7:A12" si="2">B7&amp;" - "&amp;C7&amp;" - "&amp;E7</f>
        <v>Male - U14 - 60m</v>
      </c>
      <c r="B7" s="361" t="s">
        <v>150</v>
      </c>
      <c r="C7" s="361" t="s">
        <v>1046</v>
      </c>
      <c r="D7" s="361" t="s">
        <v>268</v>
      </c>
      <c r="E7" s="361" t="s">
        <v>158</v>
      </c>
      <c r="F7" s="359">
        <f t="shared" ref="F7:N7" si="3">SUM(F6+F8)/2</f>
        <v>9.3000000000000007</v>
      </c>
      <c r="G7" s="359">
        <f t="shared" si="3"/>
        <v>9.1000000000000014</v>
      </c>
      <c r="H7" s="359">
        <f t="shared" si="3"/>
        <v>8.8999999999999986</v>
      </c>
      <c r="I7" s="359">
        <f t="shared" si="3"/>
        <v>8.6999999999999993</v>
      </c>
      <c r="J7" s="359">
        <f t="shared" si="3"/>
        <v>8.5</v>
      </c>
      <c r="K7" s="359">
        <f t="shared" si="3"/>
        <v>8.3000000000000007</v>
      </c>
      <c r="L7" s="359">
        <f t="shared" si="3"/>
        <v>8.1</v>
      </c>
      <c r="M7" s="359">
        <f t="shared" si="3"/>
        <v>7.9249999999999998</v>
      </c>
      <c r="N7" s="359">
        <f t="shared" si="3"/>
        <v>7.7750000000000004</v>
      </c>
      <c r="O7" s="260"/>
      <c r="P7" s="197"/>
      <c r="Q7" s="196"/>
    </row>
    <row r="8" spans="1:17">
      <c r="A8" s="361" t="str">
        <f t="shared" si="2"/>
        <v>Male - U15 - 60m</v>
      </c>
      <c r="B8" s="361" t="s">
        <v>150</v>
      </c>
      <c r="C8" s="361" t="s">
        <v>4</v>
      </c>
      <c r="D8" s="361" t="s">
        <v>268</v>
      </c>
      <c r="E8" s="361" t="s">
        <v>158</v>
      </c>
      <c r="F8" s="359">
        <v>9</v>
      </c>
      <c r="G8" s="359">
        <v>8.8000000000000007</v>
      </c>
      <c r="H8" s="359">
        <v>8.6</v>
      </c>
      <c r="I8" s="359">
        <v>8.4</v>
      </c>
      <c r="J8" s="359">
        <v>8.1999999999999993</v>
      </c>
      <c r="K8" s="359">
        <v>8</v>
      </c>
      <c r="L8" s="359">
        <v>7.8</v>
      </c>
      <c r="M8" s="359">
        <v>7.65</v>
      </c>
      <c r="N8" s="359">
        <v>7.55</v>
      </c>
      <c r="O8" s="261">
        <v>8.1999999999999993</v>
      </c>
      <c r="P8" s="197"/>
      <c r="Q8" s="196"/>
    </row>
    <row r="9" spans="1:17">
      <c r="A9" s="361" t="str">
        <f t="shared" si="2"/>
        <v>Male - U16 - 60m</v>
      </c>
      <c r="B9" s="361" t="s">
        <v>150</v>
      </c>
      <c r="C9" s="361" t="s">
        <v>1047</v>
      </c>
      <c r="D9" s="361" t="s">
        <v>268</v>
      </c>
      <c r="E9" s="361" t="s">
        <v>158</v>
      </c>
      <c r="F9" s="359">
        <f t="shared" ref="F9:N9" si="4">SUM(F8+F10)/2</f>
        <v>8.8000000000000007</v>
      </c>
      <c r="G9" s="359">
        <f t="shared" si="4"/>
        <v>8.6000000000000014</v>
      </c>
      <c r="H9" s="359">
        <f t="shared" si="4"/>
        <v>8.3999999999999986</v>
      </c>
      <c r="I9" s="359">
        <f t="shared" si="4"/>
        <v>8.1999999999999993</v>
      </c>
      <c r="J9" s="359">
        <f t="shared" si="4"/>
        <v>8</v>
      </c>
      <c r="K9" s="359">
        <f t="shared" si="4"/>
        <v>7.8250000000000002</v>
      </c>
      <c r="L9" s="359">
        <f t="shared" si="4"/>
        <v>7.6749999999999998</v>
      </c>
      <c r="M9" s="359">
        <f t="shared" si="4"/>
        <v>7.5500000000000007</v>
      </c>
      <c r="N9" s="359">
        <f t="shared" si="4"/>
        <v>7.4499999999999993</v>
      </c>
      <c r="O9" s="261"/>
      <c r="P9" s="197"/>
      <c r="Q9" s="196"/>
    </row>
    <row r="10" spans="1:17">
      <c r="A10" s="361" t="str">
        <f t="shared" si="2"/>
        <v>Male - U17 - 60m</v>
      </c>
      <c r="B10" s="361" t="s">
        <v>150</v>
      </c>
      <c r="C10" s="361" t="s">
        <v>5</v>
      </c>
      <c r="D10" s="361" t="s">
        <v>268</v>
      </c>
      <c r="E10" s="361" t="s">
        <v>158</v>
      </c>
      <c r="F10" s="359">
        <v>8.6</v>
      </c>
      <c r="G10" s="359">
        <v>8.4</v>
      </c>
      <c r="H10" s="359">
        <v>8.1999999999999993</v>
      </c>
      <c r="I10" s="359">
        <v>8</v>
      </c>
      <c r="J10" s="359">
        <v>7.8</v>
      </c>
      <c r="K10" s="359">
        <v>7.65</v>
      </c>
      <c r="L10" s="359">
        <v>7.55</v>
      </c>
      <c r="M10" s="359">
        <v>7.45</v>
      </c>
      <c r="N10" s="359">
        <v>7.35</v>
      </c>
      <c r="O10" s="261">
        <v>7.7</v>
      </c>
      <c r="P10" s="197"/>
      <c r="Q10" s="196"/>
    </row>
    <row r="11" spans="1:17">
      <c r="A11" s="361" t="str">
        <f t="shared" si="2"/>
        <v>Male - U18 - 60m</v>
      </c>
      <c r="B11" s="361" t="s">
        <v>150</v>
      </c>
      <c r="C11" s="361" t="s">
        <v>1048</v>
      </c>
      <c r="D11" s="361" t="s">
        <v>268</v>
      </c>
      <c r="E11" s="361" t="s">
        <v>158</v>
      </c>
      <c r="F11" s="359">
        <f t="shared" ref="F11:N11" si="5">SUM(F10+F12)/2</f>
        <v>8.3999999999999986</v>
      </c>
      <c r="G11" s="359">
        <f t="shared" si="5"/>
        <v>8.1999999999999993</v>
      </c>
      <c r="H11" s="359">
        <f t="shared" si="5"/>
        <v>8</v>
      </c>
      <c r="I11" s="359">
        <f t="shared" si="5"/>
        <v>7.8250000000000002</v>
      </c>
      <c r="J11" s="359">
        <f t="shared" si="5"/>
        <v>7.6749999999999998</v>
      </c>
      <c r="K11" s="359">
        <f t="shared" si="5"/>
        <v>7.5500000000000007</v>
      </c>
      <c r="L11" s="359">
        <f t="shared" si="5"/>
        <v>7.4499999999999993</v>
      </c>
      <c r="M11" s="359">
        <f t="shared" si="5"/>
        <v>7.35</v>
      </c>
      <c r="N11" s="359">
        <f t="shared" si="5"/>
        <v>7.25</v>
      </c>
      <c r="O11" s="261"/>
      <c r="P11" s="197"/>
      <c r="Q11" s="196"/>
    </row>
    <row r="12" spans="1:17">
      <c r="A12" s="361" t="str">
        <f t="shared" si="2"/>
        <v>Male - U20 - 60m</v>
      </c>
      <c r="B12" s="361" t="s">
        <v>150</v>
      </c>
      <c r="C12" s="361" t="s">
        <v>203</v>
      </c>
      <c r="D12" s="361" t="s">
        <v>268</v>
      </c>
      <c r="E12" s="361" t="s">
        <v>158</v>
      </c>
      <c r="F12" s="359">
        <v>8.1999999999999993</v>
      </c>
      <c r="G12" s="359">
        <v>8</v>
      </c>
      <c r="H12" s="359">
        <v>7.8</v>
      </c>
      <c r="I12" s="359">
        <v>7.65</v>
      </c>
      <c r="J12" s="359">
        <v>7.55</v>
      </c>
      <c r="K12" s="359">
        <v>7.45</v>
      </c>
      <c r="L12" s="359">
        <v>7.35</v>
      </c>
      <c r="M12" s="359">
        <v>7.25</v>
      </c>
      <c r="N12" s="359">
        <v>7.15</v>
      </c>
      <c r="O12" s="261">
        <v>7.6</v>
      </c>
      <c r="P12" s="197"/>
      <c r="Q12" s="196"/>
    </row>
    <row r="13" spans="1:17">
      <c r="A13" s="361" t="str">
        <f t="shared" ref="A13:A118" si="6">B13&amp;" - "&amp;C13&amp;" - "&amp;E13</f>
        <v>Male - Senior - 60m</v>
      </c>
      <c r="B13" s="361" t="s">
        <v>150</v>
      </c>
      <c r="C13" s="361" t="s">
        <v>7</v>
      </c>
      <c r="D13" s="361" t="s">
        <v>268</v>
      </c>
      <c r="E13" s="361" t="s">
        <v>158</v>
      </c>
      <c r="F13" s="359">
        <v>7.8</v>
      </c>
      <c r="G13" s="359">
        <v>7.65</v>
      </c>
      <c r="H13" s="359">
        <v>7.55</v>
      </c>
      <c r="I13" s="359">
        <v>7.45</v>
      </c>
      <c r="J13" s="359">
        <v>7.35</v>
      </c>
      <c r="K13" s="359">
        <v>7.25</v>
      </c>
      <c r="L13" s="359">
        <v>7.15</v>
      </c>
      <c r="M13" s="359">
        <v>7.05</v>
      </c>
      <c r="N13" s="359">
        <v>6.95</v>
      </c>
      <c r="O13" s="260"/>
      <c r="P13" s="197"/>
      <c r="Q13" s="196"/>
    </row>
    <row r="14" spans="1:17">
      <c r="A14" s="361" t="str">
        <f t="shared" ref="A14" si="7">B14&amp;" - "&amp;C14&amp;" - "&amp;E14</f>
        <v>Male - U12 - 75m</v>
      </c>
      <c r="B14" s="361" t="s">
        <v>150</v>
      </c>
      <c r="C14" s="361" t="s">
        <v>555</v>
      </c>
      <c r="D14" s="361" t="s">
        <v>268</v>
      </c>
      <c r="E14" s="361" t="s">
        <v>159</v>
      </c>
      <c r="F14" s="359">
        <v>15</v>
      </c>
      <c r="G14" s="359">
        <v>14.5</v>
      </c>
      <c r="H14" s="359">
        <v>14</v>
      </c>
      <c r="I14" s="359">
        <v>13.5</v>
      </c>
      <c r="J14" s="359">
        <v>13</v>
      </c>
      <c r="K14" s="359">
        <v>12.5</v>
      </c>
      <c r="L14" s="359">
        <v>12</v>
      </c>
      <c r="M14" s="359">
        <v>11.6</v>
      </c>
      <c r="N14" s="359">
        <v>11.2</v>
      </c>
      <c r="O14" s="260"/>
      <c r="P14" s="197"/>
      <c r="Q14" s="196"/>
    </row>
    <row r="15" spans="1:17">
      <c r="A15" s="361" t="str">
        <f t="shared" si="6"/>
        <v>Male - U13 - 75m</v>
      </c>
      <c r="B15" s="361" t="s">
        <v>150</v>
      </c>
      <c r="C15" s="361" t="s">
        <v>3</v>
      </c>
      <c r="D15" s="361" t="s">
        <v>268</v>
      </c>
      <c r="E15" s="361" t="s">
        <v>159</v>
      </c>
      <c r="F15" s="359">
        <v>12.5</v>
      </c>
      <c r="G15" s="359">
        <v>12</v>
      </c>
      <c r="H15" s="359">
        <v>11.6</v>
      </c>
      <c r="I15" s="359">
        <v>11.2</v>
      </c>
      <c r="J15" s="359">
        <v>10.8</v>
      </c>
      <c r="K15" s="359">
        <v>10.5</v>
      </c>
      <c r="L15" s="359">
        <v>10.25</v>
      </c>
      <c r="M15" s="359">
        <v>10</v>
      </c>
      <c r="N15" s="359">
        <v>9.75</v>
      </c>
      <c r="O15" s="261"/>
      <c r="P15" s="197"/>
      <c r="Q15" s="196"/>
    </row>
    <row r="16" spans="1:17">
      <c r="A16" s="361" t="str">
        <f t="shared" si="6"/>
        <v>Male - U14 - 75m</v>
      </c>
      <c r="B16" s="361" t="s">
        <v>150</v>
      </c>
      <c r="C16" s="361" t="s">
        <v>1046</v>
      </c>
      <c r="D16" s="361" t="s">
        <v>268</v>
      </c>
      <c r="E16" s="361" t="s">
        <v>159</v>
      </c>
      <c r="F16" s="359">
        <v>12</v>
      </c>
      <c r="G16" s="359">
        <v>11.6</v>
      </c>
      <c r="H16" s="359">
        <v>11.2</v>
      </c>
      <c r="I16" s="359">
        <v>10.8</v>
      </c>
      <c r="J16" s="359">
        <v>10.5</v>
      </c>
      <c r="K16" s="359">
        <v>10.25</v>
      </c>
      <c r="L16" s="359">
        <v>10</v>
      </c>
      <c r="M16" s="359">
        <v>9.75</v>
      </c>
      <c r="N16" s="359">
        <v>9.5</v>
      </c>
      <c r="O16" s="261"/>
      <c r="P16" s="197"/>
      <c r="Q16" s="196"/>
    </row>
    <row r="17" spans="1:17">
      <c r="A17" s="361" t="str">
        <f t="shared" si="6"/>
        <v>Male - U13 - 100m</v>
      </c>
      <c r="B17" s="361" t="s">
        <v>150</v>
      </c>
      <c r="C17" s="361" t="s">
        <v>3</v>
      </c>
      <c r="D17" s="361" t="s">
        <v>268</v>
      </c>
      <c r="E17" s="361" t="s">
        <v>160</v>
      </c>
      <c r="F17" s="359">
        <v>16</v>
      </c>
      <c r="G17" s="359">
        <v>15.5</v>
      </c>
      <c r="H17" s="359">
        <v>15</v>
      </c>
      <c r="I17" s="359">
        <v>14.6</v>
      </c>
      <c r="J17" s="359">
        <v>14.2</v>
      </c>
      <c r="K17" s="359">
        <v>13.8</v>
      </c>
      <c r="L17" s="359">
        <v>13.4</v>
      </c>
      <c r="M17" s="359">
        <v>13</v>
      </c>
      <c r="N17" s="359">
        <v>12.7</v>
      </c>
      <c r="O17" s="261"/>
      <c r="P17" s="197"/>
      <c r="Q17" s="196"/>
    </row>
    <row r="18" spans="1:17">
      <c r="A18" s="361" t="str">
        <f t="shared" si="6"/>
        <v>Male - U14 - 100m</v>
      </c>
      <c r="B18" s="361" t="s">
        <v>150</v>
      </c>
      <c r="C18" s="361" t="s">
        <v>1046</v>
      </c>
      <c r="D18" s="361" t="s">
        <v>268</v>
      </c>
      <c r="E18" s="361" t="s">
        <v>160</v>
      </c>
      <c r="F18" s="359">
        <f t="shared" ref="F18:N18" si="8">SUM(F17+F19)/2</f>
        <v>15.1</v>
      </c>
      <c r="G18" s="359">
        <f t="shared" si="8"/>
        <v>14.65</v>
      </c>
      <c r="H18" s="359">
        <f t="shared" si="8"/>
        <v>14.2</v>
      </c>
      <c r="I18" s="359">
        <f t="shared" si="8"/>
        <v>13.8</v>
      </c>
      <c r="J18" s="359">
        <f t="shared" si="8"/>
        <v>13.45</v>
      </c>
      <c r="K18" s="359">
        <f t="shared" si="8"/>
        <v>13.15</v>
      </c>
      <c r="L18" s="359">
        <f t="shared" si="8"/>
        <v>12.75</v>
      </c>
      <c r="M18" s="359">
        <f t="shared" si="8"/>
        <v>12.45</v>
      </c>
      <c r="N18" s="359">
        <f t="shared" si="8"/>
        <v>12.2</v>
      </c>
      <c r="O18" s="261"/>
      <c r="P18" s="197"/>
      <c r="Q18" s="196"/>
    </row>
    <row r="19" spans="1:17">
      <c r="A19" s="361" t="str">
        <f t="shared" si="6"/>
        <v>Male - U15 - 100m</v>
      </c>
      <c r="B19" s="361" t="s">
        <v>150</v>
      </c>
      <c r="C19" s="361" t="s">
        <v>4</v>
      </c>
      <c r="D19" s="361" t="s">
        <v>268</v>
      </c>
      <c r="E19" s="361" t="s">
        <v>160</v>
      </c>
      <c r="F19" s="359">
        <v>14.2</v>
      </c>
      <c r="G19" s="359">
        <v>13.8</v>
      </c>
      <c r="H19" s="359">
        <v>13.4</v>
      </c>
      <c r="I19" s="359">
        <v>13</v>
      </c>
      <c r="J19" s="359">
        <v>12.7</v>
      </c>
      <c r="K19" s="359">
        <v>12.5</v>
      </c>
      <c r="L19" s="359">
        <v>12.1</v>
      </c>
      <c r="M19" s="359">
        <v>11.9</v>
      </c>
      <c r="N19" s="359">
        <v>11.7</v>
      </c>
      <c r="O19" s="261">
        <v>11.8</v>
      </c>
      <c r="P19" s="197">
        <v>11.7</v>
      </c>
      <c r="Q19" s="196">
        <v>11.2</v>
      </c>
    </row>
    <row r="20" spans="1:17">
      <c r="A20" s="361" t="str">
        <f t="shared" si="6"/>
        <v>Male - U16 - 100m</v>
      </c>
      <c r="B20" s="361" t="s">
        <v>150</v>
      </c>
      <c r="C20" s="361" t="s">
        <v>1047</v>
      </c>
      <c r="D20" s="361" t="s">
        <v>268</v>
      </c>
      <c r="E20" s="361" t="s">
        <v>160</v>
      </c>
      <c r="F20" s="359">
        <f t="shared" ref="F20:N20" si="9">SUM(F19+F21)/2</f>
        <v>13.6</v>
      </c>
      <c r="G20" s="359">
        <f t="shared" si="9"/>
        <v>13.25</v>
      </c>
      <c r="H20" s="359">
        <f t="shared" si="9"/>
        <v>12.95</v>
      </c>
      <c r="I20" s="359">
        <f t="shared" si="9"/>
        <v>12.55</v>
      </c>
      <c r="J20" s="359">
        <f t="shared" si="9"/>
        <v>12.3</v>
      </c>
      <c r="K20" s="359">
        <f t="shared" si="9"/>
        <v>12.1</v>
      </c>
      <c r="L20" s="359">
        <f t="shared" si="9"/>
        <v>11.8</v>
      </c>
      <c r="M20" s="359">
        <f t="shared" si="9"/>
        <v>11.600000000000001</v>
      </c>
      <c r="N20" s="359">
        <f t="shared" si="9"/>
        <v>11.45</v>
      </c>
      <c r="O20" s="261"/>
      <c r="P20" s="197"/>
      <c r="Q20" s="196"/>
    </row>
    <row r="21" spans="1:17">
      <c r="A21" s="361" t="str">
        <f t="shared" si="6"/>
        <v>Male - U17 - 100m</v>
      </c>
      <c r="B21" s="361" t="s">
        <v>150</v>
      </c>
      <c r="C21" s="361" t="s">
        <v>5</v>
      </c>
      <c r="D21" s="361" t="s">
        <v>268</v>
      </c>
      <c r="E21" s="361" t="s">
        <v>160</v>
      </c>
      <c r="F21" s="359">
        <v>13</v>
      </c>
      <c r="G21" s="359">
        <v>12.7</v>
      </c>
      <c r="H21" s="359">
        <v>12.5</v>
      </c>
      <c r="I21" s="359">
        <v>12.1</v>
      </c>
      <c r="J21" s="359">
        <v>11.9</v>
      </c>
      <c r="K21" s="359">
        <v>11.7</v>
      </c>
      <c r="L21" s="359">
        <v>11.5</v>
      </c>
      <c r="M21" s="359">
        <v>11.3</v>
      </c>
      <c r="N21" s="359">
        <v>11.2</v>
      </c>
      <c r="O21" s="260">
        <v>11.2</v>
      </c>
      <c r="P21" s="197">
        <v>11.2</v>
      </c>
      <c r="Q21" s="196">
        <v>10.8</v>
      </c>
    </row>
    <row r="22" spans="1:17">
      <c r="A22" s="361" t="str">
        <f t="shared" si="6"/>
        <v>Male - U18 - 100m</v>
      </c>
      <c r="B22" s="361" t="s">
        <v>150</v>
      </c>
      <c r="C22" s="361" t="s">
        <v>1048</v>
      </c>
      <c r="D22" s="361" t="s">
        <v>268</v>
      </c>
      <c r="E22" s="361" t="s">
        <v>160</v>
      </c>
      <c r="F22" s="359">
        <f t="shared" ref="F22:N22" si="10">SUM(F21+F23)/2</f>
        <v>12.75</v>
      </c>
      <c r="G22" s="359">
        <f t="shared" si="10"/>
        <v>12.399999999999999</v>
      </c>
      <c r="H22" s="359">
        <f t="shared" si="10"/>
        <v>12.2</v>
      </c>
      <c r="I22" s="359">
        <f t="shared" si="10"/>
        <v>11.899999999999999</v>
      </c>
      <c r="J22" s="359">
        <f t="shared" si="10"/>
        <v>11.7</v>
      </c>
      <c r="K22" s="359">
        <f t="shared" si="10"/>
        <v>11.5</v>
      </c>
      <c r="L22" s="359">
        <f t="shared" si="10"/>
        <v>11.35</v>
      </c>
      <c r="M22" s="359">
        <f t="shared" si="10"/>
        <v>11.2</v>
      </c>
      <c r="N22" s="359">
        <f t="shared" si="10"/>
        <v>11.1</v>
      </c>
      <c r="O22" s="260"/>
      <c r="P22" s="197"/>
      <c r="Q22" s="196"/>
    </row>
    <row r="23" spans="1:17">
      <c r="A23" s="361" t="str">
        <f t="shared" si="6"/>
        <v>Male - U20 - 100m</v>
      </c>
      <c r="B23" s="361" t="s">
        <v>150</v>
      </c>
      <c r="C23" s="361" t="s">
        <v>203</v>
      </c>
      <c r="D23" s="361" t="s">
        <v>268</v>
      </c>
      <c r="E23" s="361" t="s">
        <v>160</v>
      </c>
      <c r="F23" s="361">
        <v>12.5</v>
      </c>
      <c r="G23" s="361">
        <v>12.1</v>
      </c>
      <c r="H23" s="361">
        <v>11.9</v>
      </c>
      <c r="I23" s="361">
        <v>11.7</v>
      </c>
      <c r="J23" s="361">
        <v>11.5</v>
      </c>
      <c r="K23" s="361">
        <v>11.3</v>
      </c>
      <c r="L23" s="361">
        <v>11.2</v>
      </c>
      <c r="M23" s="361">
        <v>11.1</v>
      </c>
      <c r="N23" s="361">
        <v>11</v>
      </c>
      <c r="O23" s="258">
        <v>11</v>
      </c>
      <c r="P23" s="196">
        <v>11.05</v>
      </c>
      <c r="Q23" s="196">
        <v>10.6</v>
      </c>
    </row>
    <row r="24" spans="1:17">
      <c r="A24" s="361" t="str">
        <f t="shared" si="6"/>
        <v>Male - Senior - 100m</v>
      </c>
      <c r="B24" s="361" t="s">
        <v>150</v>
      </c>
      <c r="C24" s="361" t="s">
        <v>7</v>
      </c>
      <c r="D24" s="361" t="s">
        <v>268</v>
      </c>
      <c r="E24" s="361" t="s">
        <v>160</v>
      </c>
      <c r="F24" s="361">
        <v>11.7</v>
      </c>
      <c r="G24" s="361">
        <v>11.5</v>
      </c>
      <c r="H24" s="361">
        <v>11.3</v>
      </c>
      <c r="I24" s="361">
        <v>11.2</v>
      </c>
      <c r="J24" s="361">
        <v>11.1</v>
      </c>
      <c r="K24" s="361">
        <v>11</v>
      </c>
      <c r="L24" s="361">
        <v>10.9</v>
      </c>
      <c r="M24" s="361">
        <v>10.8</v>
      </c>
      <c r="N24" s="361">
        <v>10.7</v>
      </c>
      <c r="O24" s="258">
        <v>10.85</v>
      </c>
      <c r="P24" s="196">
        <v>10.73</v>
      </c>
      <c r="Q24" s="196">
        <v>10.18</v>
      </c>
    </row>
    <row r="25" spans="1:17">
      <c r="A25" s="361" t="str">
        <f t="shared" si="6"/>
        <v>Male - U13 - 150m</v>
      </c>
      <c r="B25" s="361" t="s">
        <v>150</v>
      </c>
      <c r="C25" s="361" t="s">
        <v>3</v>
      </c>
      <c r="D25" s="361" t="s">
        <v>268</v>
      </c>
      <c r="E25" s="361" t="s">
        <v>161</v>
      </c>
      <c r="F25" s="359">
        <v>23.5</v>
      </c>
      <c r="G25" s="359">
        <v>23</v>
      </c>
      <c r="H25" s="359">
        <v>22.5</v>
      </c>
      <c r="I25" s="359">
        <v>22</v>
      </c>
      <c r="J25" s="359">
        <v>21.5</v>
      </c>
      <c r="K25" s="359">
        <v>21</v>
      </c>
      <c r="L25" s="359">
        <v>20.5</v>
      </c>
      <c r="M25" s="359">
        <v>20</v>
      </c>
      <c r="N25" s="359">
        <v>19.600000000000001</v>
      </c>
      <c r="O25" s="258"/>
      <c r="P25" s="196"/>
      <c r="Q25" s="196"/>
    </row>
    <row r="26" spans="1:17">
      <c r="A26" s="361" t="str">
        <f t="shared" ref="A26:A33" si="11">B26&amp;" - "&amp;C26&amp;" - "&amp;E26</f>
        <v>Male - U14 - 150m</v>
      </c>
      <c r="B26" s="361" t="s">
        <v>150</v>
      </c>
      <c r="C26" s="361" t="s">
        <v>1046</v>
      </c>
      <c r="D26" s="361" t="s">
        <v>268</v>
      </c>
      <c r="E26" s="361" t="s">
        <v>161</v>
      </c>
      <c r="F26" s="359">
        <v>22.5</v>
      </c>
      <c r="G26" s="359">
        <v>22</v>
      </c>
      <c r="H26" s="359">
        <v>21.5</v>
      </c>
      <c r="I26" s="359">
        <v>21</v>
      </c>
      <c r="J26" s="359">
        <v>20.5</v>
      </c>
      <c r="K26" s="359">
        <v>20</v>
      </c>
      <c r="L26" s="359">
        <v>19.600000000000001</v>
      </c>
      <c r="M26" s="359">
        <v>19.2</v>
      </c>
      <c r="N26" s="359">
        <v>18.8</v>
      </c>
      <c r="O26" s="258"/>
      <c r="P26" s="196"/>
      <c r="Q26" s="196"/>
    </row>
    <row r="27" spans="1:17">
      <c r="A27" s="361" t="str">
        <f t="shared" si="11"/>
        <v>Male - U13 - 200m</v>
      </c>
      <c r="B27" s="361" t="s">
        <v>150</v>
      </c>
      <c r="C27" s="361" t="s">
        <v>3</v>
      </c>
      <c r="D27" s="361" t="s">
        <v>268</v>
      </c>
      <c r="E27" s="361" t="s">
        <v>162</v>
      </c>
      <c r="F27" s="361">
        <v>33</v>
      </c>
      <c r="G27" s="361">
        <v>32</v>
      </c>
      <c r="H27" s="361">
        <v>31</v>
      </c>
      <c r="I27" s="361">
        <v>30</v>
      </c>
      <c r="J27" s="361">
        <v>29</v>
      </c>
      <c r="K27" s="361">
        <v>28</v>
      </c>
      <c r="L27" s="361">
        <v>27</v>
      </c>
      <c r="M27" s="361">
        <v>26</v>
      </c>
      <c r="N27" s="361">
        <v>25.5</v>
      </c>
      <c r="O27" s="258"/>
      <c r="P27" s="196"/>
      <c r="Q27" s="196"/>
    </row>
    <row r="28" spans="1:17">
      <c r="A28" s="361" t="str">
        <f t="shared" si="11"/>
        <v>Male - U14 - 200m</v>
      </c>
      <c r="B28" s="361" t="s">
        <v>150</v>
      </c>
      <c r="C28" s="361" t="s">
        <v>1046</v>
      </c>
      <c r="D28" s="361" t="s">
        <v>268</v>
      </c>
      <c r="E28" s="361" t="s">
        <v>162</v>
      </c>
      <c r="F28" s="359">
        <f t="shared" ref="F28:N28" si="12">SUM(F27+F29)/2</f>
        <v>31</v>
      </c>
      <c r="G28" s="359">
        <f t="shared" si="12"/>
        <v>30</v>
      </c>
      <c r="H28" s="359">
        <f t="shared" si="12"/>
        <v>29</v>
      </c>
      <c r="I28" s="359">
        <f t="shared" si="12"/>
        <v>28</v>
      </c>
      <c r="J28" s="359">
        <f t="shared" si="12"/>
        <v>27.25</v>
      </c>
      <c r="K28" s="359">
        <f t="shared" si="12"/>
        <v>26.5</v>
      </c>
      <c r="L28" s="359">
        <f t="shared" si="12"/>
        <v>25.8</v>
      </c>
      <c r="M28" s="359">
        <f t="shared" si="12"/>
        <v>25.1</v>
      </c>
      <c r="N28" s="359">
        <f t="shared" si="12"/>
        <v>24.65</v>
      </c>
      <c r="O28" s="258"/>
      <c r="P28" s="196"/>
      <c r="Q28" s="196"/>
    </row>
    <row r="29" spans="1:17">
      <c r="A29" s="361" t="str">
        <f t="shared" si="11"/>
        <v>Male - U15 - 200m</v>
      </c>
      <c r="B29" s="361" t="s">
        <v>150</v>
      </c>
      <c r="C29" s="361" t="s">
        <v>4</v>
      </c>
      <c r="D29" s="361" t="s">
        <v>268</v>
      </c>
      <c r="E29" s="361" t="s">
        <v>162</v>
      </c>
      <c r="F29" s="359">
        <v>29</v>
      </c>
      <c r="G29" s="359">
        <v>28</v>
      </c>
      <c r="H29" s="359">
        <v>27</v>
      </c>
      <c r="I29" s="359">
        <v>26</v>
      </c>
      <c r="J29" s="359">
        <v>25.5</v>
      </c>
      <c r="K29" s="359">
        <v>25</v>
      </c>
      <c r="L29" s="359">
        <v>24.6</v>
      </c>
      <c r="M29" s="359">
        <v>24.2</v>
      </c>
      <c r="N29" s="359">
        <v>23.8</v>
      </c>
      <c r="O29" s="258">
        <v>24.2</v>
      </c>
      <c r="P29" s="196">
        <v>24</v>
      </c>
      <c r="Q29" s="196">
        <v>22.9</v>
      </c>
    </row>
    <row r="30" spans="1:17">
      <c r="A30" s="361" t="str">
        <f t="shared" si="11"/>
        <v>Male - U16 - 200m</v>
      </c>
      <c r="B30" s="361" t="s">
        <v>150</v>
      </c>
      <c r="C30" s="361" t="s">
        <v>1047</v>
      </c>
      <c r="D30" s="361" t="s">
        <v>268</v>
      </c>
      <c r="E30" s="361" t="s">
        <v>162</v>
      </c>
      <c r="F30" s="359">
        <f t="shared" ref="F30:N30" si="13">SUM(F29+F31)/2</f>
        <v>27.5</v>
      </c>
      <c r="G30" s="359">
        <f t="shared" si="13"/>
        <v>26.75</v>
      </c>
      <c r="H30" s="359">
        <f t="shared" si="13"/>
        <v>26</v>
      </c>
      <c r="I30" s="359">
        <f t="shared" si="13"/>
        <v>25.3</v>
      </c>
      <c r="J30" s="359">
        <f t="shared" si="13"/>
        <v>24.85</v>
      </c>
      <c r="K30" s="359">
        <f t="shared" si="13"/>
        <v>24.4</v>
      </c>
      <c r="L30" s="359">
        <f t="shared" si="13"/>
        <v>24</v>
      </c>
      <c r="M30" s="359">
        <f t="shared" si="13"/>
        <v>23.6</v>
      </c>
      <c r="N30" s="359">
        <f t="shared" si="13"/>
        <v>23.3</v>
      </c>
      <c r="O30" s="258"/>
      <c r="P30" s="196"/>
      <c r="Q30" s="196"/>
    </row>
    <row r="31" spans="1:17">
      <c r="A31" s="361" t="str">
        <f t="shared" si="11"/>
        <v>Male - U17 - 200m</v>
      </c>
      <c r="B31" s="361" t="s">
        <v>150</v>
      </c>
      <c r="C31" s="361" t="s">
        <v>5</v>
      </c>
      <c r="D31" s="361" t="s">
        <v>268</v>
      </c>
      <c r="E31" s="361" t="s">
        <v>162</v>
      </c>
      <c r="F31" s="359">
        <v>26</v>
      </c>
      <c r="G31" s="359">
        <v>25.5</v>
      </c>
      <c r="H31" s="359">
        <v>25</v>
      </c>
      <c r="I31" s="359">
        <v>24.6</v>
      </c>
      <c r="J31" s="359">
        <v>24.2</v>
      </c>
      <c r="K31" s="359">
        <v>23.8</v>
      </c>
      <c r="L31" s="359">
        <v>23.4</v>
      </c>
      <c r="M31" s="359">
        <v>23</v>
      </c>
      <c r="N31" s="359">
        <v>22.8</v>
      </c>
      <c r="O31" s="258">
        <v>23</v>
      </c>
      <c r="P31" s="196">
        <v>22.8</v>
      </c>
      <c r="Q31" s="196">
        <v>21.85</v>
      </c>
    </row>
    <row r="32" spans="1:17">
      <c r="A32" s="361" t="str">
        <f t="shared" si="11"/>
        <v>Male - U18 - 200m</v>
      </c>
      <c r="B32" s="361" t="s">
        <v>150</v>
      </c>
      <c r="C32" s="361" t="s">
        <v>1048</v>
      </c>
      <c r="D32" s="361" t="s">
        <v>268</v>
      </c>
      <c r="E32" s="361" t="s">
        <v>162</v>
      </c>
      <c r="F32" s="359">
        <f t="shared" ref="F32:N32" si="14">SUM(F31+F33)/2</f>
        <v>25.3</v>
      </c>
      <c r="G32" s="359">
        <f t="shared" si="14"/>
        <v>24.85</v>
      </c>
      <c r="H32" s="359">
        <f t="shared" si="14"/>
        <v>24.4</v>
      </c>
      <c r="I32" s="359">
        <f t="shared" si="14"/>
        <v>24</v>
      </c>
      <c r="J32" s="359">
        <f t="shared" si="14"/>
        <v>23.6</v>
      </c>
      <c r="K32" s="359">
        <f t="shared" si="14"/>
        <v>23.3</v>
      </c>
      <c r="L32" s="359">
        <f t="shared" si="14"/>
        <v>23</v>
      </c>
      <c r="M32" s="359">
        <f t="shared" si="14"/>
        <v>22.7</v>
      </c>
      <c r="N32" s="359">
        <f t="shared" si="14"/>
        <v>22.5</v>
      </c>
      <c r="O32" s="258"/>
      <c r="P32" s="196"/>
      <c r="Q32" s="196"/>
    </row>
    <row r="33" spans="1:17">
      <c r="A33" s="361" t="str">
        <f t="shared" si="11"/>
        <v>Male - U20 - 200m</v>
      </c>
      <c r="B33" s="361" t="s">
        <v>150</v>
      </c>
      <c r="C33" s="361" t="s">
        <v>203</v>
      </c>
      <c r="D33" s="361" t="s">
        <v>268</v>
      </c>
      <c r="E33" s="361" t="s">
        <v>162</v>
      </c>
      <c r="F33" s="361">
        <v>24.6</v>
      </c>
      <c r="G33" s="361">
        <v>24.2</v>
      </c>
      <c r="H33" s="361">
        <v>23.8</v>
      </c>
      <c r="I33" s="361">
        <v>23.4</v>
      </c>
      <c r="J33" s="361">
        <v>23</v>
      </c>
      <c r="K33" s="361">
        <v>22.8</v>
      </c>
      <c r="L33" s="361">
        <v>22.6</v>
      </c>
      <c r="M33" s="361">
        <v>22.4</v>
      </c>
      <c r="N33" s="361">
        <v>22.2</v>
      </c>
      <c r="O33" s="258">
        <v>22.3</v>
      </c>
      <c r="P33" s="196">
        <v>22.4</v>
      </c>
      <c r="Q33" s="196">
        <v>21.3</v>
      </c>
    </row>
    <row r="34" spans="1:17">
      <c r="A34" s="361" t="str">
        <f t="shared" si="6"/>
        <v>Male - Senior - 200m</v>
      </c>
      <c r="B34" s="361" t="s">
        <v>150</v>
      </c>
      <c r="C34" s="361" t="s">
        <v>7</v>
      </c>
      <c r="D34" s="361" t="s">
        <v>268</v>
      </c>
      <c r="E34" s="361" t="s">
        <v>162</v>
      </c>
      <c r="F34" s="361">
        <v>23.8</v>
      </c>
      <c r="G34" s="361">
        <v>23.4</v>
      </c>
      <c r="H34" s="361">
        <v>23</v>
      </c>
      <c r="I34" s="361">
        <v>22.8</v>
      </c>
      <c r="J34" s="361">
        <v>22.6</v>
      </c>
      <c r="K34" s="361">
        <v>22.4</v>
      </c>
      <c r="L34" s="361">
        <v>22.2</v>
      </c>
      <c r="M34" s="361">
        <v>22</v>
      </c>
      <c r="N34" s="361">
        <v>21.7</v>
      </c>
      <c r="O34" s="258">
        <v>22</v>
      </c>
      <c r="P34" s="196">
        <v>21.7</v>
      </c>
      <c r="Q34" s="196">
        <v>20.65</v>
      </c>
    </row>
    <row r="35" spans="1:17">
      <c r="A35" s="361" t="str">
        <f t="shared" si="6"/>
        <v>Male - U15 - 300m</v>
      </c>
      <c r="B35" s="361" t="s">
        <v>150</v>
      </c>
      <c r="C35" s="361" t="s">
        <v>4</v>
      </c>
      <c r="D35" s="361" t="s">
        <v>268</v>
      </c>
      <c r="E35" s="361" t="s">
        <v>163</v>
      </c>
      <c r="F35" s="361">
        <v>51</v>
      </c>
      <c r="G35" s="361">
        <v>49</v>
      </c>
      <c r="H35" s="361">
        <v>47</v>
      </c>
      <c r="I35" s="361">
        <v>45</v>
      </c>
      <c r="J35" s="361">
        <v>43</v>
      </c>
      <c r="K35" s="361">
        <v>41.5</v>
      </c>
      <c r="L35" s="361">
        <v>40.5</v>
      </c>
      <c r="M35" s="361">
        <v>39.5</v>
      </c>
      <c r="N35" s="361">
        <v>38.700000000000003</v>
      </c>
      <c r="O35" s="258">
        <v>40</v>
      </c>
      <c r="P35" s="196">
        <v>38.700000000000003</v>
      </c>
      <c r="Q35" s="196">
        <v>36.5</v>
      </c>
    </row>
    <row r="36" spans="1:17">
      <c r="A36" s="361" t="str">
        <f t="shared" ref="A36:A38" si="15">B36&amp;" - "&amp;C36&amp;" - "&amp;E36</f>
        <v>Male - U16 - 300m</v>
      </c>
      <c r="B36" s="361" t="s">
        <v>150</v>
      </c>
      <c r="C36" s="361" t="s">
        <v>1047</v>
      </c>
      <c r="D36" s="361" t="s">
        <v>268</v>
      </c>
      <c r="E36" s="361" t="s">
        <v>163</v>
      </c>
      <c r="F36" s="359">
        <f t="shared" ref="F36:N38" si="16">SUM(F35+F37)/2</f>
        <v>48</v>
      </c>
      <c r="G36" s="359">
        <f t="shared" si="16"/>
        <v>46</v>
      </c>
      <c r="H36" s="359">
        <f t="shared" si="16"/>
        <v>44.25</v>
      </c>
      <c r="I36" s="359">
        <f t="shared" si="16"/>
        <v>42.75</v>
      </c>
      <c r="J36" s="359">
        <f t="shared" si="16"/>
        <v>41.25</v>
      </c>
      <c r="K36" s="359">
        <f t="shared" si="16"/>
        <v>40.1</v>
      </c>
      <c r="L36" s="359">
        <f t="shared" si="16"/>
        <v>39.25</v>
      </c>
      <c r="M36" s="359">
        <f t="shared" si="16"/>
        <v>38.4</v>
      </c>
      <c r="N36" s="359">
        <f t="shared" si="16"/>
        <v>37.700000000000003</v>
      </c>
      <c r="O36" s="258"/>
      <c r="P36" s="196"/>
      <c r="Q36" s="196"/>
    </row>
    <row r="37" spans="1:17">
      <c r="A37" s="361" t="str">
        <f t="shared" si="15"/>
        <v>Male - U17 - 300m</v>
      </c>
      <c r="B37" s="361" t="s">
        <v>150</v>
      </c>
      <c r="C37" s="361" t="s">
        <v>5</v>
      </c>
      <c r="D37" s="361" t="s">
        <v>268</v>
      </c>
      <c r="E37" s="361" t="s">
        <v>163</v>
      </c>
      <c r="F37" s="359">
        <v>45</v>
      </c>
      <c r="G37" s="359">
        <v>43</v>
      </c>
      <c r="H37" s="359">
        <v>41.5</v>
      </c>
      <c r="I37" s="359">
        <v>40.5</v>
      </c>
      <c r="J37" s="359">
        <v>39.5</v>
      </c>
      <c r="K37" s="359">
        <v>38.700000000000003</v>
      </c>
      <c r="L37" s="359">
        <v>38</v>
      </c>
      <c r="M37" s="359">
        <v>37.299999999999997</v>
      </c>
      <c r="N37" s="359">
        <v>36.700000000000003</v>
      </c>
      <c r="O37" s="258"/>
      <c r="P37" s="196"/>
      <c r="Q37" s="196"/>
    </row>
    <row r="38" spans="1:17">
      <c r="A38" s="361" t="str">
        <f t="shared" si="15"/>
        <v>Male - U18 - 300m</v>
      </c>
      <c r="B38" s="361" t="s">
        <v>150</v>
      </c>
      <c r="C38" s="361" t="s">
        <v>1048</v>
      </c>
      <c r="D38" s="361" t="s">
        <v>268</v>
      </c>
      <c r="E38" s="361" t="s">
        <v>163</v>
      </c>
      <c r="F38" s="359">
        <f t="shared" si="16"/>
        <v>43.25</v>
      </c>
      <c r="G38" s="359">
        <f t="shared" si="16"/>
        <v>41.75</v>
      </c>
      <c r="H38" s="359">
        <f t="shared" si="16"/>
        <v>40.5</v>
      </c>
      <c r="I38" s="359">
        <f t="shared" si="16"/>
        <v>39.6</v>
      </c>
      <c r="J38" s="359">
        <f t="shared" si="16"/>
        <v>38.75</v>
      </c>
      <c r="K38" s="359">
        <f t="shared" si="16"/>
        <v>38</v>
      </c>
      <c r="L38" s="359">
        <f t="shared" si="16"/>
        <v>37.35</v>
      </c>
      <c r="M38" s="359">
        <f t="shared" si="16"/>
        <v>36.700000000000003</v>
      </c>
      <c r="N38" s="359">
        <f t="shared" si="16"/>
        <v>36.1</v>
      </c>
      <c r="O38" s="258"/>
      <c r="P38" s="196"/>
      <c r="Q38" s="196"/>
    </row>
    <row r="39" spans="1:17">
      <c r="A39" s="361" t="str">
        <f t="shared" si="6"/>
        <v>Male - U20 - 300m</v>
      </c>
      <c r="B39" s="361" t="s">
        <v>150</v>
      </c>
      <c r="C39" s="361" t="s">
        <v>203</v>
      </c>
      <c r="D39" s="361" t="s">
        <v>268</v>
      </c>
      <c r="E39" s="361" t="s">
        <v>163</v>
      </c>
      <c r="F39" s="361">
        <v>41.5</v>
      </c>
      <c r="G39" s="361">
        <v>40.5</v>
      </c>
      <c r="H39" s="361">
        <v>39.5</v>
      </c>
      <c r="I39" s="361">
        <v>38.700000000000003</v>
      </c>
      <c r="J39" s="361">
        <v>38</v>
      </c>
      <c r="K39" s="361">
        <v>37.299999999999997</v>
      </c>
      <c r="L39" s="361">
        <v>36.700000000000003</v>
      </c>
      <c r="M39" s="361">
        <v>36.1</v>
      </c>
      <c r="N39" s="361">
        <v>35.5</v>
      </c>
      <c r="O39" s="258"/>
      <c r="P39" s="196"/>
      <c r="Q39" s="196"/>
    </row>
    <row r="40" spans="1:17">
      <c r="A40" s="361" t="str">
        <f t="shared" si="6"/>
        <v>Male - Senior - 300m</v>
      </c>
      <c r="B40" s="361" t="s">
        <v>150</v>
      </c>
      <c r="C40" s="361" t="s">
        <v>7</v>
      </c>
      <c r="D40" s="361" t="s">
        <v>268</v>
      </c>
      <c r="E40" s="361" t="s">
        <v>163</v>
      </c>
      <c r="F40" s="361">
        <v>39.5</v>
      </c>
      <c r="G40" s="361">
        <v>38.700000000000003</v>
      </c>
      <c r="H40" s="361">
        <v>38</v>
      </c>
      <c r="I40" s="361">
        <v>37.299999999999997</v>
      </c>
      <c r="J40" s="361">
        <v>36.700000000000003</v>
      </c>
      <c r="K40" s="361">
        <v>36.1</v>
      </c>
      <c r="L40" s="361">
        <v>35.5</v>
      </c>
      <c r="M40" s="361">
        <v>35</v>
      </c>
      <c r="N40" s="361">
        <v>34.5</v>
      </c>
      <c r="O40" s="258"/>
      <c r="P40" s="196"/>
      <c r="Q40" s="196"/>
    </row>
    <row r="41" spans="1:17">
      <c r="A41" s="361" t="str">
        <f t="shared" si="6"/>
        <v>Male - U17 - 400m</v>
      </c>
      <c r="B41" s="361" t="s">
        <v>150</v>
      </c>
      <c r="C41" s="361" t="s">
        <v>5</v>
      </c>
      <c r="D41" s="361" t="s">
        <v>268</v>
      </c>
      <c r="E41" s="361" t="s">
        <v>164</v>
      </c>
      <c r="F41" s="359">
        <v>64</v>
      </c>
      <c r="G41" s="359">
        <v>62</v>
      </c>
      <c r="H41" s="359">
        <v>60</v>
      </c>
      <c r="I41" s="359">
        <v>58.5</v>
      </c>
      <c r="J41" s="359">
        <v>57</v>
      </c>
      <c r="K41" s="359">
        <v>55.6</v>
      </c>
      <c r="L41" s="359">
        <v>54.2</v>
      </c>
      <c r="M41" s="359">
        <v>53</v>
      </c>
      <c r="N41" s="359">
        <v>52</v>
      </c>
      <c r="O41" s="258">
        <v>52</v>
      </c>
      <c r="P41" s="196">
        <v>52</v>
      </c>
      <c r="Q41" s="196">
        <v>49.1</v>
      </c>
    </row>
    <row r="42" spans="1:17">
      <c r="A42" s="361" t="str">
        <f t="shared" ref="A42" si="17">B42&amp;" - "&amp;C42&amp;" - "&amp;E42</f>
        <v>Male - U18 - 400m</v>
      </c>
      <c r="B42" s="361" t="s">
        <v>150</v>
      </c>
      <c r="C42" s="361" t="s">
        <v>1048</v>
      </c>
      <c r="D42" s="361" t="s">
        <v>268</v>
      </c>
      <c r="E42" s="361" t="s">
        <v>164</v>
      </c>
      <c r="F42" s="359">
        <f t="shared" ref="F42:N42" si="18">SUM(F41+F43)/2</f>
        <v>62</v>
      </c>
      <c r="G42" s="359">
        <f t="shared" si="18"/>
        <v>60.25</v>
      </c>
      <c r="H42" s="359">
        <f t="shared" si="18"/>
        <v>58.5</v>
      </c>
      <c r="I42" s="359">
        <f t="shared" si="18"/>
        <v>57.05</v>
      </c>
      <c r="J42" s="359">
        <f t="shared" si="18"/>
        <v>55.6</v>
      </c>
      <c r="K42" s="359">
        <f t="shared" si="18"/>
        <v>54.3</v>
      </c>
      <c r="L42" s="359">
        <f t="shared" si="18"/>
        <v>53.1</v>
      </c>
      <c r="M42" s="359">
        <f t="shared" si="18"/>
        <v>52</v>
      </c>
      <c r="N42" s="359">
        <f t="shared" si="18"/>
        <v>51</v>
      </c>
      <c r="O42" s="258"/>
      <c r="P42" s="196"/>
      <c r="Q42" s="196"/>
    </row>
    <row r="43" spans="1:17">
      <c r="A43" s="361" t="str">
        <f t="shared" si="6"/>
        <v>Male - U20 - 400m</v>
      </c>
      <c r="B43" s="361" t="s">
        <v>150</v>
      </c>
      <c r="C43" s="361" t="s">
        <v>203</v>
      </c>
      <c r="D43" s="361" t="s">
        <v>268</v>
      </c>
      <c r="E43" s="361" t="s">
        <v>164</v>
      </c>
      <c r="F43" s="361">
        <v>60</v>
      </c>
      <c r="G43" s="361">
        <v>58.5</v>
      </c>
      <c r="H43" s="361">
        <v>57</v>
      </c>
      <c r="I43" s="361">
        <v>55.6</v>
      </c>
      <c r="J43" s="361">
        <v>54.2</v>
      </c>
      <c r="K43" s="361">
        <v>53</v>
      </c>
      <c r="L43" s="361">
        <v>52</v>
      </c>
      <c r="M43" s="361">
        <v>51</v>
      </c>
      <c r="N43" s="361">
        <v>50</v>
      </c>
      <c r="O43" s="258">
        <v>50</v>
      </c>
      <c r="P43" s="196">
        <v>50.4</v>
      </c>
      <c r="Q43" s="196">
        <v>48.25</v>
      </c>
    </row>
    <row r="44" spans="1:17">
      <c r="A44" s="361" t="str">
        <f t="shared" si="6"/>
        <v>Male - Senior - 400m</v>
      </c>
      <c r="B44" s="361" t="s">
        <v>150</v>
      </c>
      <c r="C44" s="361" t="s">
        <v>7</v>
      </c>
      <c r="D44" s="361" t="s">
        <v>268</v>
      </c>
      <c r="E44" s="361" t="s">
        <v>164</v>
      </c>
      <c r="F44" s="361">
        <v>57</v>
      </c>
      <c r="G44" s="361">
        <v>55.6</v>
      </c>
      <c r="H44" s="361">
        <v>54.2</v>
      </c>
      <c r="I44" s="361">
        <v>53</v>
      </c>
      <c r="J44" s="361">
        <v>52</v>
      </c>
      <c r="K44" s="361">
        <v>51</v>
      </c>
      <c r="L44" s="361">
        <v>50</v>
      </c>
      <c r="M44" s="361">
        <v>49.2</v>
      </c>
      <c r="N44" s="361">
        <v>48.5</v>
      </c>
      <c r="O44" s="258">
        <v>48.5</v>
      </c>
      <c r="P44" s="196">
        <v>48.8</v>
      </c>
      <c r="Q44" s="196">
        <v>46.2</v>
      </c>
    </row>
    <row r="45" spans="1:17">
      <c r="A45" s="361" t="str">
        <f t="shared" si="6"/>
        <v>Male - U10 - 60m Hurdles</v>
      </c>
      <c r="B45" s="361" t="s">
        <v>150</v>
      </c>
      <c r="C45" s="361" t="s">
        <v>554</v>
      </c>
      <c r="D45" s="361" t="s">
        <v>268</v>
      </c>
      <c r="E45" s="361" t="s">
        <v>165</v>
      </c>
      <c r="F45" s="359">
        <v>14</v>
      </c>
      <c r="G45" s="359">
        <v>13.5</v>
      </c>
      <c r="H45" s="359">
        <v>13.1</v>
      </c>
      <c r="I45" s="359">
        <v>12.8</v>
      </c>
      <c r="J45" s="359">
        <v>12.5</v>
      </c>
      <c r="K45" s="359">
        <v>12.2</v>
      </c>
      <c r="L45" s="359">
        <v>11.9</v>
      </c>
      <c r="M45" s="359">
        <v>11.6</v>
      </c>
      <c r="N45" s="359">
        <v>11.3</v>
      </c>
      <c r="O45" s="258"/>
      <c r="P45" s="196"/>
      <c r="Q45" s="196"/>
    </row>
    <row r="46" spans="1:17">
      <c r="A46" s="361" t="str">
        <f t="shared" si="6"/>
        <v>Male - U12 - 60m Hurdles</v>
      </c>
      <c r="B46" s="361" t="s">
        <v>150</v>
      </c>
      <c r="C46" s="361" t="s">
        <v>555</v>
      </c>
      <c r="D46" s="361" t="s">
        <v>268</v>
      </c>
      <c r="E46" s="361" t="s">
        <v>165</v>
      </c>
      <c r="F46" s="359">
        <v>12.8</v>
      </c>
      <c r="G46" s="359">
        <v>12.5</v>
      </c>
      <c r="H46" s="359">
        <v>12.2</v>
      </c>
      <c r="I46" s="359">
        <v>11.9</v>
      </c>
      <c r="J46" s="359">
        <v>11.6</v>
      </c>
      <c r="K46" s="359">
        <v>11.3</v>
      </c>
      <c r="L46" s="359">
        <v>11</v>
      </c>
      <c r="M46" s="359">
        <v>10.75</v>
      </c>
      <c r="N46" s="359">
        <v>10.5</v>
      </c>
      <c r="O46" s="258"/>
      <c r="P46" s="196"/>
      <c r="Q46" s="196"/>
    </row>
    <row r="47" spans="1:17">
      <c r="A47" s="361" t="str">
        <f t="shared" si="6"/>
        <v>Male - U13 - 60m Hurdles</v>
      </c>
      <c r="B47" s="361" t="s">
        <v>150</v>
      </c>
      <c r="C47" s="361" t="s">
        <v>3</v>
      </c>
      <c r="D47" s="361" t="s">
        <v>268</v>
      </c>
      <c r="E47" s="361" t="s">
        <v>165</v>
      </c>
      <c r="F47" s="359">
        <v>11.6</v>
      </c>
      <c r="G47" s="359">
        <v>11.3</v>
      </c>
      <c r="H47" s="359">
        <v>11</v>
      </c>
      <c r="I47" s="359">
        <v>10.75</v>
      </c>
      <c r="J47" s="359">
        <v>10.5</v>
      </c>
      <c r="K47" s="359">
        <v>10.25</v>
      </c>
      <c r="L47" s="359">
        <v>10</v>
      </c>
      <c r="M47" s="359">
        <v>9.8000000000000007</v>
      </c>
      <c r="N47" s="359">
        <v>9.6</v>
      </c>
      <c r="O47" s="258"/>
      <c r="P47" s="196"/>
      <c r="Q47" s="196"/>
    </row>
    <row r="48" spans="1:17">
      <c r="A48" s="361" t="str">
        <f t="shared" ref="A48:A52" si="19">B48&amp;" - "&amp;C48&amp;" - "&amp;E48</f>
        <v>Male - U14 - 60m Hurdles</v>
      </c>
      <c r="B48" s="361" t="s">
        <v>150</v>
      </c>
      <c r="C48" s="361" t="s">
        <v>1046</v>
      </c>
      <c r="D48" s="361" t="s">
        <v>268</v>
      </c>
      <c r="E48" s="361" t="s">
        <v>165</v>
      </c>
      <c r="F48" s="359">
        <v>11.1</v>
      </c>
      <c r="G48" s="359">
        <v>10.8</v>
      </c>
      <c r="H48" s="359">
        <v>10.5</v>
      </c>
      <c r="I48" s="359">
        <v>10.3</v>
      </c>
      <c r="J48" s="359">
        <v>10.1</v>
      </c>
      <c r="K48" s="359">
        <v>9.85</v>
      </c>
      <c r="L48" s="359">
        <v>9.6</v>
      </c>
      <c r="M48" s="359">
        <v>9.4</v>
      </c>
      <c r="N48" s="359">
        <v>9.1999999999999993</v>
      </c>
      <c r="O48" s="258"/>
      <c r="P48" s="196"/>
      <c r="Q48" s="196"/>
    </row>
    <row r="49" spans="1:17">
      <c r="A49" s="361" t="str">
        <f t="shared" si="19"/>
        <v>Male - U15 - 60m Hurdles</v>
      </c>
      <c r="B49" s="361" t="s">
        <v>150</v>
      </c>
      <c r="C49" s="361" t="s">
        <v>4</v>
      </c>
      <c r="D49" s="361" t="s">
        <v>268</v>
      </c>
      <c r="E49" s="361" t="s">
        <v>165</v>
      </c>
      <c r="F49" s="359">
        <v>10.5</v>
      </c>
      <c r="G49" s="359">
        <v>10.25</v>
      </c>
      <c r="H49" s="359">
        <v>10</v>
      </c>
      <c r="I49" s="359">
        <v>9.8000000000000007</v>
      </c>
      <c r="J49" s="359">
        <v>9.6</v>
      </c>
      <c r="K49" s="359">
        <v>9.4</v>
      </c>
      <c r="L49" s="359">
        <v>9.1999999999999993</v>
      </c>
      <c r="M49" s="359">
        <v>9</v>
      </c>
      <c r="N49" s="359">
        <v>8.8000000000000007</v>
      </c>
      <c r="O49" s="258">
        <v>10.5</v>
      </c>
      <c r="P49" s="196"/>
      <c r="Q49" s="196"/>
    </row>
    <row r="50" spans="1:17">
      <c r="A50" s="361" t="str">
        <f t="shared" si="19"/>
        <v>Male - U16 - 60m Hurdles</v>
      </c>
      <c r="B50" s="361" t="s">
        <v>150</v>
      </c>
      <c r="C50" s="361" t="s">
        <v>1047</v>
      </c>
      <c r="D50" s="361" t="s">
        <v>268</v>
      </c>
      <c r="E50" s="361" t="s">
        <v>165</v>
      </c>
      <c r="F50" s="359">
        <v>10.3</v>
      </c>
      <c r="G50" s="359">
        <v>10.1</v>
      </c>
      <c r="H50" s="359">
        <v>9.85</v>
      </c>
      <c r="I50" s="359">
        <v>9.6</v>
      </c>
      <c r="J50" s="359">
        <v>9.4</v>
      </c>
      <c r="K50" s="359">
        <v>9.1999999999999993</v>
      </c>
      <c r="L50" s="359">
        <v>9</v>
      </c>
      <c r="M50" s="359">
        <v>8.8000000000000007</v>
      </c>
      <c r="N50" s="359">
        <v>8.6</v>
      </c>
      <c r="O50" s="258"/>
      <c r="P50" s="196"/>
      <c r="Q50" s="196"/>
    </row>
    <row r="51" spans="1:17">
      <c r="A51" s="361" t="str">
        <f t="shared" si="19"/>
        <v>Male - U17 - 60m Hurdles</v>
      </c>
      <c r="B51" s="361" t="s">
        <v>150</v>
      </c>
      <c r="C51" s="361" t="s">
        <v>5</v>
      </c>
      <c r="D51" s="361" t="s">
        <v>268</v>
      </c>
      <c r="E51" s="361" t="s">
        <v>165</v>
      </c>
      <c r="F51" s="359">
        <v>10</v>
      </c>
      <c r="G51" s="359">
        <v>9.8000000000000007</v>
      </c>
      <c r="H51" s="359">
        <v>9.6</v>
      </c>
      <c r="I51" s="359">
        <v>9.4</v>
      </c>
      <c r="J51" s="359">
        <v>9.1999999999999993</v>
      </c>
      <c r="K51" s="359">
        <v>9</v>
      </c>
      <c r="L51" s="359">
        <v>8.8000000000000007</v>
      </c>
      <c r="M51" s="359">
        <v>8.6</v>
      </c>
      <c r="N51" s="359">
        <v>8.4499999999999993</v>
      </c>
      <c r="O51" s="258">
        <v>9</v>
      </c>
      <c r="P51" s="196"/>
      <c r="Q51" s="196"/>
    </row>
    <row r="52" spans="1:17">
      <c r="A52" s="361" t="str">
        <f t="shared" si="19"/>
        <v>Male - U18 - 60m Hurdles</v>
      </c>
      <c r="B52" s="361" t="s">
        <v>150</v>
      </c>
      <c r="C52" s="361" t="s">
        <v>1048</v>
      </c>
      <c r="D52" s="361" t="s">
        <v>268</v>
      </c>
      <c r="E52" s="361" t="s">
        <v>165</v>
      </c>
      <c r="F52" s="359">
        <v>9.8000000000000007</v>
      </c>
      <c r="G52" s="359">
        <v>9.6</v>
      </c>
      <c r="H52" s="359">
        <v>9.4</v>
      </c>
      <c r="I52" s="359">
        <v>9.1999999999999993</v>
      </c>
      <c r="J52" s="359">
        <v>9</v>
      </c>
      <c r="K52" s="359">
        <v>8.8000000000000007</v>
      </c>
      <c r="L52" s="359">
        <v>8.6</v>
      </c>
      <c r="M52" s="359">
        <v>8.4499999999999993</v>
      </c>
      <c r="N52" s="359">
        <v>8.3000000000000007</v>
      </c>
      <c r="O52" s="258"/>
      <c r="P52" s="196"/>
      <c r="Q52" s="196"/>
    </row>
    <row r="53" spans="1:17">
      <c r="A53" s="361" t="str">
        <f t="shared" si="6"/>
        <v>Male - U20 - 60m Hurdles</v>
      </c>
      <c r="B53" s="361" t="s">
        <v>150</v>
      </c>
      <c r="C53" s="361" t="s">
        <v>203</v>
      </c>
      <c r="D53" s="361" t="s">
        <v>268</v>
      </c>
      <c r="E53" s="361" t="s">
        <v>165</v>
      </c>
      <c r="F53" s="361">
        <v>9.8000000000000007</v>
      </c>
      <c r="G53" s="361">
        <v>9.6</v>
      </c>
      <c r="H53" s="361">
        <v>9.4</v>
      </c>
      <c r="I53" s="361">
        <v>9.1999999999999993</v>
      </c>
      <c r="J53" s="361">
        <v>9</v>
      </c>
      <c r="K53" s="361">
        <v>8.8000000000000007</v>
      </c>
      <c r="L53" s="361">
        <v>8.6</v>
      </c>
      <c r="M53" s="361">
        <v>8.4499999999999993</v>
      </c>
      <c r="N53" s="361">
        <v>8.3000000000000007</v>
      </c>
      <c r="O53" s="258">
        <v>8.9</v>
      </c>
      <c r="P53" s="196"/>
      <c r="Q53" s="196"/>
    </row>
    <row r="54" spans="1:17">
      <c r="A54" s="361" t="str">
        <f t="shared" si="6"/>
        <v>Male - Senior - 60m Hurdles</v>
      </c>
      <c r="B54" s="361" t="s">
        <v>150</v>
      </c>
      <c r="C54" s="361" t="s">
        <v>7</v>
      </c>
      <c r="D54" s="361" t="s">
        <v>268</v>
      </c>
      <c r="E54" s="361" t="s">
        <v>165</v>
      </c>
      <c r="F54" s="361">
        <v>9.6</v>
      </c>
      <c r="G54" s="361">
        <v>9.4</v>
      </c>
      <c r="H54" s="361">
        <v>9.1999999999999993</v>
      </c>
      <c r="I54" s="361">
        <v>9</v>
      </c>
      <c r="J54" s="361">
        <v>8.8000000000000007</v>
      </c>
      <c r="K54" s="361">
        <v>8.6</v>
      </c>
      <c r="L54" s="361">
        <v>8.4499999999999993</v>
      </c>
      <c r="M54" s="361">
        <v>8.3000000000000007</v>
      </c>
      <c r="N54" s="361">
        <v>8.1999999999999993</v>
      </c>
      <c r="O54" s="258"/>
      <c r="P54" s="196"/>
      <c r="Q54" s="196"/>
    </row>
    <row r="55" spans="1:17">
      <c r="A55" s="361" t="str">
        <f>B55&amp;" - "&amp;C55&amp;" - "&amp;E55</f>
        <v>Male - U13 - 80m Hurdles</v>
      </c>
      <c r="B55" s="361" t="s">
        <v>150</v>
      </c>
      <c r="C55" s="361" t="s">
        <v>3</v>
      </c>
      <c r="D55" s="361" t="s">
        <v>268</v>
      </c>
      <c r="E55" s="361" t="s">
        <v>168</v>
      </c>
      <c r="F55" s="359">
        <v>18</v>
      </c>
      <c r="G55" s="359">
        <v>17</v>
      </c>
      <c r="H55" s="359">
        <v>16</v>
      </c>
      <c r="I55" s="359">
        <v>15.5</v>
      </c>
      <c r="J55" s="359">
        <v>15</v>
      </c>
      <c r="K55" s="359">
        <v>14.5</v>
      </c>
      <c r="L55" s="359">
        <v>14.1</v>
      </c>
      <c r="M55" s="359">
        <v>13.8</v>
      </c>
      <c r="N55" s="359">
        <v>13.5</v>
      </c>
      <c r="O55" s="258"/>
      <c r="P55" s="196"/>
      <c r="Q55" s="196"/>
    </row>
    <row r="56" spans="1:17">
      <c r="A56" s="361" t="str">
        <f t="shared" ref="A56:A61" si="20">B56&amp;" - "&amp;C56&amp;" - "&amp;E56</f>
        <v>Male - U14 - 80m Hurdles</v>
      </c>
      <c r="B56" s="361" t="s">
        <v>150</v>
      </c>
      <c r="C56" s="361" t="s">
        <v>1046</v>
      </c>
      <c r="D56" s="361" t="s">
        <v>268</v>
      </c>
      <c r="E56" s="361" t="s">
        <v>168</v>
      </c>
      <c r="F56" s="359">
        <v>17</v>
      </c>
      <c r="G56" s="359">
        <v>16</v>
      </c>
      <c r="H56" s="359">
        <v>15</v>
      </c>
      <c r="I56" s="359">
        <v>14.5</v>
      </c>
      <c r="J56" s="359">
        <v>14</v>
      </c>
      <c r="K56" s="359">
        <v>13.5</v>
      </c>
      <c r="L56" s="359">
        <v>13.1</v>
      </c>
      <c r="M56" s="359">
        <v>12.8</v>
      </c>
      <c r="N56" s="359">
        <v>12.5</v>
      </c>
      <c r="O56" s="258"/>
      <c r="P56" s="196"/>
      <c r="Q56" s="196"/>
    </row>
    <row r="57" spans="1:17">
      <c r="A57" s="361" t="str">
        <f t="shared" si="20"/>
        <v>Male - U15 - 100m Hurdles</v>
      </c>
      <c r="B57" s="361" t="s">
        <v>150</v>
      </c>
      <c r="C57" s="361" t="s">
        <v>4</v>
      </c>
      <c r="D57" s="361" t="s">
        <v>268</v>
      </c>
      <c r="E57" s="361" t="s">
        <v>169</v>
      </c>
      <c r="F57" s="359">
        <v>21</v>
      </c>
      <c r="G57" s="359">
        <v>19.5</v>
      </c>
      <c r="H57" s="359">
        <v>18.5</v>
      </c>
      <c r="I57" s="359">
        <v>17.5</v>
      </c>
      <c r="J57" s="359">
        <v>16.5</v>
      </c>
      <c r="K57" s="359">
        <v>16</v>
      </c>
      <c r="L57" s="359">
        <v>15.6</v>
      </c>
      <c r="M57" s="359">
        <v>15.3</v>
      </c>
      <c r="N57" s="359">
        <v>15</v>
      </c>
      <c r="O57" s="258">
        <v>12.36</v>
      </c>
      <c r="P57" s="196">
        <v>12.5</v>
      </c>
      <c r="Q57" s="196">
        <v>11.6</v>
      </c>
    </row>
    <row r="58" spans="1:17">
      <c r="A58" s="361" t="str">
        <f t="shared" si="20"/>
        <v>Male - U16 - 100m Hurdles</v>
      </c>
      <c r="B58" s="361" t="s">
        <v>150</v>
      </c>
      <c r="C58" s="361" t="s">
        <v>1047</v>
      </c>
      <c r="D58" s="361" t="s">
        <v>268</v>
      </c>
      <c r="E58" s="361" t="s">
        <v>169</v>
      </c>
      <c r="F58" s="359">
        <v>20</v>
      </c>
      <c r="G58" s="359">
        <v>19</v>
      </c>
      <c r="H58" s="359">
        <v>18</v>
      </c>
      <c r="I58" s="359">
        <v>17</v>
      </c>
      <c r="J58" s="359">
        <v>16</v>
      </c>
      <c r="K58" s="359">
        <v>15.5</v>
      </c>
      <c r="L58" s="359">
        <v>15.1</v>
      </c>
      <c r="M58" s="359">
        <v>14.8</v>
      </c>
      <c r="N58" s="359">
        <v>14.5</v>
      </c>
      <c r="O58" s="258"/>
      <c r="P58" s="196"/>
      <c r="Q58" s="196"/>
    </row>
    <row r="59" spans="1:17">
      <c r="A59" s="361" t="str">
        <f t="shared" si="20"/>
        <v>Male - U17 - 110m Hurdles</v>
      </c>
      <c r="B59" s="361" t="s">
        <v>150</v>
      </c>
      <c r="C59" s="361" t="s">
        <v>5</v>
      </c>
      <c r="D59" s="361" t="s">
        <v>268</v>
      </c>
      <c r="E59" s="361" t="s">
        <v>172</v>
      </c>
      <c r="F59" s="359">
        <v>22</v>
      </c>
      <c r="G59" s="359">
        <v>21</v>
      </c>
      <c r="H59" s="359">
        <v>20</v>
      </c>
      <c r="I59" s="359">
        <v>19</v>
      </c>
      <c r="J59" s="359">
        <v>18.5</v>
      </c>
      <c r="K59" s="359">
        <v>18</v>
      </c>
      <c r="L59" s="359">
        <v>17.5</v>
      </c>
      <c r="M59" s="359">
        <v>17</v>
      </c>
      <c r="N59" s="359">
        <v>16.5</v>
      </c>
      <c r="O59" s="258">
        <v>14.6</v>
      </c>
      <c r="P59" s="196">
        <v>14.69</v>
      </c>
      <c r="Q59" s="196">
        <v>13.5</v>
      </c>
    </row>
    <row r="60" spans="1:17">
      <c r="A60" s="361" t="str">
        <f t="shared" si="20"/>
        <v>Male - U18 - 110m Hurdles</v>
      </c>
      <c r="B60" s="361" t="s">
        <v>150</v>
      </c>
      <c r="C60" s="361" t="s">
        <v>1048</v>
      </c>
      <c r="D60" s="361" t="s">
        <v>268</v>
      </c>
      <c r="E60" s="361" t="s">
        <v>172</v>
      </c>
      <c r="F60" s="359">
        <v>21</v>
      </c>
      <c r="G60" s="359">
        <v>20</v>
      </c>
      <c r="H60" s="359">
        <v>19</v>
      </c>
      <c r="I60" s="359">
        <v>18</v>
      </c>
      <c r="J60" s="359">
        <v>17.5</v>
      </c>
      <c r="K60" s="359">
        <v>17</v>
      </c>
      <c r="L60" s="359">
        <v>16.5</v>
      </c>
      <c r="M60" s="359">
        <v>16</v>
      </c>
      <c r="N60" s="359">
        <v>15.5</v>
      </c>
      <c r="O60" s="258"/>
      <c r="P60" s="196"/>
      <c r="Q60" s="196"/>
    </row>
    <row r="61" spans="1:17">
      <c r="A61" s="361" t="str">
        <f t="shared" si="20"/>
        <v>Male - U20 - 110m Hurdles</v>
      </c>
      <c r="B61" s="361" t="s">
        <v>150</v>
      </c>
      <c r="C61" s="361" t="s">
        <v>203</v>
      </c>
      <c r="D61" s="361" t="s">
        <v>268</v>
      </c>
      <c r="E61" s="361" t="s">
        <v>172</v>
      </c>
      <c r="F61" s="359">
        <v>20</v>
      </c>
      <c r="G61" s="359">
        <v>19</v>
      </c>
      <c r="H61" s="359">
        <v>18</v>
      </c>
      <c r="I61" s="359">
        <v>17.5</v>
      </c>
      <c r="J61" s="359">
        <v>17</v>
      </c>
      <c r="K61" s="359">
        <v>16.5</v>
      </c>
      <c r="L61" s="359">
        <v>16</v>
      </c>
      <c r="M61" s="359">
        <v>15.5</v>
      </c>
      <c r="N61" s="359">
        <v>15.1</v>
      </c>
      <c r="O61" s="258">
        <v>16.5</v>
      </c>
      <c r="P61" s="196">
        <v>15.4</v>
      </c>
      <c r="Q61" s="196">
        <v>14.1</v>
      </c>
    </row>
    <row r="62" spans="1:17">
      <c r="A62" s="361" t="str">
        <f t="shared" si="6"/>
        <v>Male - Senior - 110m Hurdles</v>
      </c>
      <c r="B62" s="361" t="s">
        <v>150</v>
      </c>
      <c r="C62" s="361" t="s">
        <v>7</v>
      </c>
      <c r="D62" s="361" t="s">
        <v>268</v>
      </c>
      <c r="E62" s="361" t="s">
        <v>172</v>
      </c>
      <c r="F62" s="359">
        <v>20</v>
      </c>
      <c r="G62" s="359">
        <v>18</v>
      </c>
      <c r="H62" s="359">
        <v>17.5</v>
      </c>
      <c r="I62" s="359">
        <v>17</v>
      </c>
      <c r="J62" s="359">
        <v>16.5</v>
      </c>
      <c r="K62" s="359">
        <v>16</v>
      </c>
      <c r="L62" s="359">
        <v>15.5</v>
      </c>
      <c r="M62" s="359">
        <v>15.1</v>
      </c>
      <c r="N62" s="359">
        <v>14.8</v>
      </c>
      <c r="O62" s="258">
        <v>16</v>
      </c>
      <c r="P62" s="196">
        <v>15.2</v>
      </c>
      <c r="Q62" s="196">
        <v>13.9</v>
      </c>
    </row>
    <row r="63" spans="1:17">
      <c r="A63" s="361" t="str">
        <f t="shared" si="6"/>
        <v>Male - U14 - 200m Hurdles</v>
      </c>
      <c r="B63" s="361" t="s">
        <v>150</v>
      </c>
      <c r="C63" s="361" t="s">
        <v>1046</v>
      </c>
      <c r="D63" s="361" t="s">
        <v>268</v>
      </c>
      <c r="E63" s="361" t="s">
        <v>1078</v>
      </c>
      <c r="F63" s="359">
        <v>42</v>
      </c>
      <c r="G63" s="359">
        <v>39</v>
      </c>
      <c r="H63" s="359">
        <v>37</v>
      </c>
      <c r="I63" s="359">
        <v>35</v>
      </c>
      <c r="J63" s="359">
        <v>33.5</v>
      </c>
      <c r="K63" s="359">
        <v>32</v>
      </c>
      <c r="L63" s="359">
        <v>30.5</v>
      </c>
      <c r="M63" s="359">
        <v>29.5</v>
      </c>
      <c r="N63" s="359">
        <v>28.5</v>
      </c>
      <c r="O63" s="258"/>
      <c r="P63" s="196"/>
      <c r="Q63" s="196"/>
    </row>
    <row r="64" spans="1:17">
      <c r="A64" s="361" t="str">
        <f t="shared" si="6"/>
        <v>Male - U16 - 300m Hurdles</v>
      </c>
      <c r="B64" s="361" t="s">
        <v>150</v>
      </c>
      <c r="C64" s="361" t="s">
        <v>1047</v>
      </c>
      <c r="D64" s="361" t="s">
        <v>268</v>
      </c>
      <c r="E64" s="361" t="s">
        <v>170</v>
      </c>
      <c r="F64" s="359">
        <v>55</v>
      </c>
      <c r="G64" s="359">
        <v>53</v>
      </c>
      <c r="H64" s="359">
        <v>51</v>
      </c>
      <c r="I64" s="359">
        <v>49</v>
      </c>
      <c r="J64" s="359">
        <v>47</v>
      </c>
      <c r="K64" s="359">
        <v>45</v>
      </c>
      <c r="L64" s="359">
        <v>44</v>
      </c>
      <c r="M64" s="359">
        <v>43</v>
      </c>
      <c r="N64" s="359">
        <v>42</v>
      </c>
      <c r="O64" s="258"/>
      <c r="P64" s="196"/>
      <c r="Q64" s="196"/>
    </row>
    <row r="65" spans="1:17">
      <c r="A65" s="361" t="str">
        <f t="shared" si="6"/>
        <v>Male - U17 - 400m Hurdles</v>
      </c>
      <c r="B65" s="361" t="s">
        <v>150</v>
      </c>
      <c r="C65" s="361" t="s">
        <v>5</v>
      </c>
      <c r="D65" s="361" t="s">
        <v>268</v>
      </c>
      <c r="E65" s="361" t="s">
        <v>171</v>
      </c>
      <c r="F65" s="359">
        <v>70</v>
      </c>
      <c r="G65" s="359">
        <v>68.5</v>
      </c>
      <c r="H65" s="359">
        <v>67</v>
      </c>
      <c r="I65" s="359">
        <v>65.5</v>
      </c>
      <c r="J65" s="359">
        <v>64</v>
      </c>
      <c r="K65" s="359">
        <v>62.5</v>
      </c>
      <c r="L65" s="359">
        <v>61</v>
      </c>
      <c r="M65" s="359">
        <v>59.5</v>
      </c>
      <c r="N65" s="359">
        <v>58</v>
      </c>
      <c r="O65" s="258">
        <v>61</v>
      </c>
      <c r="P65" s="196">
        <v>63</v>
      </c>
      <c r="Q65" s="196">
        <v>56</v>
      </c>
    </row>
    <row r="66" spans="1:17">
      <c r="A66" s="361" t="str">
        <f t="shared" si="6"/>
        <v>Male - U18 - 400m Hurdles</v>
      </c>
      <c r="B66" s="361" t="s">
        <v>150</v>
      </c>
      <c r="C66" s="361" t="s">
        <v>1048</v>
      </c>
      <c r="D66" s="361" t="s">
        <v>268</v>
      </c>
      <c r="E66" s="361" t="s">
        <v>171</v>
      </c>
      <c r="F66" s="359">
        <f t="shared" ref="F66:N66" si="21">SUM(F65+F67)/2</f>
        <v>68.5</v>
      </c>
      <c r="G66" s="359">
        <f t="shared" si="21"/>
        <v>67</v>
      </c>
      <c r="H66" s="359">
        <f t="shared" si="21"/>
        <v>65.5</v>
      </c>
      <c r="I66" s="359">
        <f t="shared" si="21"/>
        <v>64</v>
      </c>
      <c r="J66" s="359">
        <f t="shared" si="21"/>
        <v>62.5</v>
      </c>
      <c r="K66" s="359">
        <f t="shared" si="21"/>
        <v>61</v>
      </c>
      <c r="L66" s="359">
        <f t="shared" si="21"/>
        <v>59.5</v>
      </c>
      <c r="M66" s="359">
        <f t="shared" si="21"/>
        <v>58.25</v>
      </c>
      <c r="N66" s="359">
        <f t="shared" si="21"/>
        <v>57</v>
      </c>
      <c r="O66" s="258"/>
      <c r="P66" s="196"/>
      <c r="Q66" s="196"/>
    </row>
    <row r="67" spans="1:17">
      <c r="A67" s="361" t="str">
        <f t="shared" si="6"/>
        <v>Male - U20 - 400m Hurdles</v>
      </c>
      <c r="B67" s="361" t="s">
        <v>150</v>
      </c>
      <c r="C67" s="361" t="s">
        <v>203</v>
      </c>
      <c r="D67" s="361" t="s">
        <v>268</v>
      </c>
      <c r="E67" s="361" t="s">
        <v>171</v>
      </c>
      <c r="F67" s="361">
        <v>67</v>
      </c>
      <c r="G67" s="361">
        <v>65.5</v>
      </c>
      <c r="H67" s="361">
        <v>64</v>
      </c>
      <c r="I67" s="361">
        <v>62.5</v>
      </c>
      <c r="J67" s="361">
        <v>61</v>
      </c>
      <c r="K67" s="361">
        <v>59.5</v>
      </c>
      <c r="L67" s="361">
        <v>58</v>
      </c>
      <c r="M67" s="361">
        <v>57</v>
      </c>
      <c r="N67" s="361">
        <v>56</v>
      </c>
      <c r="O67" s="258">
        <v>58</v>
      </c>
      <c r="P67" s="196">
        <v>62</v>
      </c>
      <c r="Q67" s="196">
        <v>55</v>
      </c>
    </row>
    <row r="68" spans="1:17">
      <c r="A68" s="361" t="str">
        <f t="shared" si="6"/>
        <v>Male - Senior - 400m Hurdles</v>
      </c>
      <c r="B68" s="361" t="s">
        <v>150</v>
      </c>
      <c r="C68" s="361" t="s">
        <v>7</v>
      </c>
      <c r="D68" s="361" t="s">
        <v>268</v>
      </c>
      <c r="E68" s="361" t="s">
        <v>171</v>
      </c>
      <c r="F68" s="361">
        <v>64</v>
      </c>
      <c r="G68" s="361">
        <v>62.5</v>
      </c>
      <c r="H68" s="361">
        <v>61</v>
      </c>
      <c r="I68" s="361">
        <v>59.5</v>
      </c>
      <c r="J68" s="361">
        <v>58</v>
      </c>
      <c r="K68" s="361">
        <v>57</v>
      </c>
      <c r="L68" s="361">
        <v>56</v>
      </c>
      <c r="M68" s="361">
        <v>55</v>
      </c>
      <c r="N68" s="361">
        <v>54</v>
      </c>
      <c r="O68" s="258">
        <v>55</v>
      </c>
      <c r="P68" s="196">
        <v>57</v>
      </c>
      <c r="Q68" s="196">
        <v>50.5</v>
      </c>
    </row>
    <row r="69" spans="1:17">
      <c r="A69" s="361" t="str">
        <f t="shared" si="6"/>
        <v>Female - U10 - 50m</v>
      </c>
      <c r="B69" s="361" t="s">
        <v>151</v>
      </c>
      <c r="C69" s="361" t="s">
        <v>554</v>
      </c>
      <c r="D69" s="361" t="s">
        <v>268</v>
      </c>
      <c r="E69" s="361" t="s">
        <v>578</v>
      </c>
      <c r="F69" s="359">
        <v>11</v>
      </c>
      <c r="G69" s="359">
        <v>10.5</v>
      </c>
      <c r="H69" s="359">
        <v>10.199999999999999</v>
      </c>
      <c r="I69" s="359">
        <v>10</v>
      </c>
      <c r="J69" s="359">
        <v>9.8000000000000007</v>
      </c>
      <c r="K69" s="359">
        <v>9.6</v>
      </c>
      <c r="L69" s="359">
        <v>9.4</v>
      </c>
      <c r="M69" s="359">
        <v>9.1999999999999993</v>
      </c>
      <c r="N69" s="359">
        <v>9</v>
      </c>
      <c r="O69" s="258"/>
      <c r="P69" s="196"/>
      <c r="Q69" s="196"/>
    </row>
    <row r="70" spans="1:17">
      <c r="A70" s="361" t="str">
        <f t="shared" si="6"/>
        <v>Female - U12 - 50m</v>
      </c>
      <c r="B70" s="361" t="s">
        <v>151</v>
      </c>
      <c r="C70" s="361" t="s">
        <v>555</v>
      </c>
      <c r="D70" s="361" t="s">
        <v>268</v>
      </c>
      <c r="E70" s="361" t="s">
        <v>578</v>
      </c>
      <c r="F70" s="359">
        <v>9.6</v>
      </c>
      <c r="G70" s="359">
        <v>9.4</v>
      </c>
      <c r="H70" s="359">
        <v>9.1999999999999993</v>
      </c>
      <c r="I70" s="359">
        <v>9</v>
      </c>
      <c r="J70" s="359">
        <v>8.9</v>
      </c>
      <c r="K70" s="359">
        <v>8.8000000000000007</v>
      </c>
      <c r="L70" s="359">
        <v>8.6999999999999993</v>
      </c>
      <c r="M70" s="359">
        <v>8.6</v>
      </c>
      <c r="N70" s="359">
        <v>8.5</v>
      </c>
      <c r="O70" s="258"/>
      <c r="P70" s="196"/>
      <c r="Q70" s="196"/>
    </row>
    <row r="71" spans="1:17">
      <c r="A71" s="361" t="str">
        <f t="shared" si="6"/>
        <v>Female - U10 - 60m</v>
      </c>
      <c r="B71" s="361" t="s">
        <v>151</v>
      </c>
      <c r="C71" s="361" t="s">
        <v>554</v>
      </c>
      <c r="D71" s="361" t="s">
        <v>268</v>
      </c>
      <c r="E71" s="361" t="s">
        <v>158</v>
      </c>
      <c r="F71" s="359">
        <v>12.5</v>
      </c>
      <c r="G71" s="359">
        <v>12.1</v>
      </c>
      <c r="H71" s="359">
        <v>11.8</v>
      </c>
      <c r="I71" s="359">
        <v>11.5</v>
      </c>
      <c r="J71" s="359">
        <v>11.2</v>
      </c>
      <c r="K71" s="359">
        <v>10.9</v>
      </c>
      <c r="L71" s="359">
        <v>10.6</v>
      </c>
      <c r="M71" s="359">
        <v>10.3</v>
      </c>
      <c r="N71" s="359">
        <v>10</v>
      </c>
      <c r="O71" s="258"/>
      <c r="P71" s="196"/>
      <c r="Q71" s="196"/>
    </row>
    <row r="72" spans="1:17">
      <c r="A72" s="361" t="str">
        <f t="shared" si="6"/>
        <v>Female - U12 - 60m</v>
      </c>
      <c r="B72" s="361" t="s">
        <v>151</v>
      </c>
      <c r="C72" s="361" t="s">
        <v>555</v>
      </c>
      <c r="D72" s="361" t="s">
        <v>268</v>
      </c>
      <c r="E72" s="361" t="s">
        <v>158</v>
      </c>
      <c r="F72" s="359">
        <v>11.5</v>
      </c>
      <c r="G72" s="359">
        <v>11.2</v>
      </c>
      <c r="H72" s="359">
        <v>10.9</v>
      </c>
      <c r="I72" s="359">
        <v>10.6</v>
      </c>
      <c r="J72" s="359">
        <v>10.3</v>
      </c>
      <c r="K72" s="359">
        <v>10</v>
      </c>
      <c r="L72" s="359">
        <v>9.6999999999999993</v>
      </c>
      <c r="M72" s="359">
        <v>9.4</v>
      </c>
      <c r="N72" s="359">
        <v>9.1</v>
      </c>
      <c r="O72" s="258"/>
      <c r="P72" s="196"/>
      <c r="Q72" s="196"/>
    </row>
    <row r="73" spans="1:17">
      <c r="A73" s="361" t="str">
        <f t="shared" si="6"/>
        <v>Female - U13 - 60m</v>
      </c>
      <c r="B73" s="361" t="s">
        <v>151</v>
      </c>
      <c r="C73" s="361" t="s">
        <v>3</v>
      </c>
      <c r="D73" s="361" t="s">
        <v>268</v>
      </c>
      <c r="E73" s="361" t="s">
        <v>158</v>
      </c>
      <c r="F73" s="361">
        <v>11.2</v>
      </c>
      <c r="G73" s="361">
        <v>10.7</v>
      </c>
      <c r="H73" s="361">
        <v>10.199999999999999</v>
      </c>
      <c r="I73" s="361">
        <v>9.8000000000000007</v>
      </c>
      <c r="J73" s="361">
        <v>9.4</v>
      </c>
      <c r="K73" s="361">
        <v>9.1</v>
      </c>
      <c r="L73" s="361">
        <v>8.9</v>
      </c>
      <c r="M73" s="361">
        <v>8.6999999999999993</v>
      </c>
      <c r="N73" s="361">
        <v>8.5</v>
      </c>
      <c r="O73" s="258"/>
      <c r="P73" s="196"/>
      <c r="Q73" s="196"/>
    </row>
    <row r="74" spans="1:17">
      <c r="A74" s="361" t="str">
        <f t="shared" si="6"/>
        <v>Female - U14 - 60m</v>
      </c>
      <c r="B74" s="361" t="s">
        <v>151</v>
      </c>
      <c r="C74" s="361" t="s">
        <v>1046</v>
      </c>
      <c r="D74" s="361" t="s">
        <v>268</v>
      </c>
      <c r="E74" s="361" t="s">
        <v>158</v>
      </c>
      <c r="F74" s="359">
        <f t="shared" ref="F74:N74" si="22">SUM(F73+F75)/2</f>
        <v>10.7</v>
      </c>
      <c r="G74" s="359">
        <f t="shared" si="22"/>
        <v>10.25</v>
      </c>
      <c r="H74" s="359">
        <f t="shared" si="22"/>
        <v>9.8000000000000007</v>
      </c>
      <c r="I74" s="359">
        <f t="shared" si="22"/>
        <v>9.4499999999999993</v>
      </c>
      <c r="J74" s="359">
        <f t="shared" si="22"/>
        <v>9.15</v>
      </c>
      <c r="K74" s="359">
        <f t="shared" si="22"/>
        <v>8.8999999999999986</v>
      </c>
      <c r="L74" s="359">
        <f t="shared" si="22"/>
        <v>8.6999999999999993</v>
      </c>
      <c r="M74" s="359">
        <f t="shared" si="22"/>
        <v>8.5</v>
      </c>
      <c r="N74" s="359">
        <f t="shared" si="22"/>
        <v>8.3249999999999993</v>
      </c>
      <c r="O74" s="258"/>
      <c r="P74" s="196"/>
      <c r="Q74" s="196"/>
    </row>
    <row r="75" spans="1:17">
      <c r="A75" s="361" t="str">
        <f t="shared" si="6"/>
        <v>Female - U15 - 60m</v>
      </c>
      <c r="B75" s="361" t="s">
        <v>151</v>
      </c>
      <c r="C75" s="361" t="s">
        <v>4</v>
      </c>
      <c r="D75" s="361" t="s">
        <v>268</v>
      </c>
      <c r="E75" s="361" t="s">
        <v>158</v>
      </c>
      <c r="F75" s="359">
        <v>10.199999999999999</v>
      </c>
      <c r="G75" s="359">
        <v>9.8000000000000007</v>
      </c>
      <c r="H75" s="359">
        <v>9.4</v>
      </c>
      <c r="I75" s="359">
        <v>9.1</v>
      </c>
      <c r="J75" s="359">
        <v>8.9</v>
      </c>
      <c r="K75" s="359">
        <v>8.6999999999999993</v>
      </c>
      <c r="L75" s="359">
        <v>8.5</v>
      </c>
      <c r="M75" s="359">
        <v>8.3000000000000007</v>
      </c>
      <c r="N75" s="361">
        <v>8.15</v>
      </c>
      <c r="O75" s="258">
        <v>8.6</v>
      </c>
      <c r="P75" s="196"/>
      <c r="Q75" s="196"/>
    </row>
    <row r="76" spans="1:17">
      <c r="A76" s="361" t="str">
        <f t="shared" si="6"/>
        <v>Female - U16 - 60m</v>
      </c>
      <c r="B76" s="361" t="s">
        <v>151</v>
      </c>
      <c r="C76" s="361" t="s">
        <v>1047</v>
      </c>
      <c r="D76" s="361" t="s">
        <v>268</v>
      </c>
      <c r="E76" s="361" t="s">
        <v>158</v>
      </c>
      <c r="F76" s="359">
        <f t="shared" ref="F76:N76" si="23">SUM(F75+F77)/2</f>
        <v>9.8000000000000007</v>
      </c>
      <c r="G76" s="359">
        <f t="shared" si="23"/>
        <v>9.4499999999999993</v>
      </c>
      <c r="H76" s="359">
        <f t="shared" si="23"/>
        <v>9.15</v>
      </c>
      <c r="I76" s="359">
        <f t="shared" si="23"/>
        <v>8.8999999999999986</v>
      </c>
      <c r="J76" s="359">
        <f t="shared" si="23"/>
        <v>8.6999999999999993</v>
      </c>
      <c r="K76" s="359">
        <f t="shared" si="23"/>
        <v>8.5</v>
      </c>
      <c r="L76" s="359">
        <f t="shared" si="23"/>
        <v>8.3249999999999993</v>
      </c>
      <c r="M76" s="359">
        <f t="shared" si="23"/>
        <v>8.1750000000000007</v>
      </c>
      <c r="N76" s="359">
        <f t="shared" si="23"/>
        <v>8.0500000000000007</v>
      </c>
      <c r="O76" s="258"/>
      <c r="P76" s="196"/>
      <c r="Q76" s="196"/>
    </row>
    <row r="77" spans="1:17">
      <c r="A77" s="361" t="str">
        <f t="shared" si="6"/>
        <v>Female - U17 - 60m</v>
      </c>
      <c r="B77" s="361" t="s">
        <v>151</v>
      </c>
      <c r="C77" s="361" t="s">
        <v>5</v>
      </c>
      <c r="D77" s="361" t="s">
        <v>268</v>
      </c>
      <c r="E77" s="361" t="s">
        <v>158</v>
      </c>
      <c r="F77" s="359">
        <v>9.4</v>
      </c>
      <c r="G77" s="359">
        <v>9.1</v>
      </c>
      <c r="H77" s="359">
        <v>8.9</v>
      </c>
      <c r="I77" s="359">
        <v>8.6999999999999993</v>
      </c>
      <c r="J77" s="359">
        <v>8.5</v>
      </c>
      <c r="K77" s="359">
        <v>8.3000000000000007</v>
      </c>
      <c r="L77" s="361">
        <v>8.15</v>
      </c>
      <c r="M77" s="361">
        <v>8.0500000000000007</v>
      </c>
      <c r="N77" s="359">
        <v>7.95</v>
      </c>
      <c r="O77" s="258">
        <v>8.3000000000000007</v>
      </c>
      <c r="P77" s="196"/>
      <c r="Q77" s="196"/>
    </row>
    <row r="78" spans="1:17">
      <c r="A78" s="361" t="str">
        <f t="shared" si="6"/>
        <v>Female - U18 - 60m</v>
      </c>
      <c r="B78" s="361" t="s">
        <v>151</v>
      </c>
      <c r="C78" s="361" t="s">
        <v>1048</v>
      </c>
      <c r="D78" s="361" t="s">
        <v>268</v>
      </c>
      <c r="E78" s="361" t="s">
        <v>158</v>
      </c>
      <c r="F78" s="359">
        <f t="shared" ref="F78:N78" si="24">SUM(F77+F79)/2</f>
        <v>9.15</v>
      </c>
      <c r="G78" s="359">
        <f t="shared" si="24"/>
        <v>8.8999999999999986</v>
      </c>
      <c r="H78" s="359">
        <f t="shared" si="24"/>
        <v>8.6999999999999993</v>
      </c>
      <c r="I78" s="359">
        <f t="shared" si="24"/>
        <v>8.5</v>
      </c>
      <c r="J78" s="359">
        <f t="shared" si="24"/>
        <v>8.3249999999999993</v>
      </c>
      <c r="K78" s="359">
        <f t="shared" si="24"/>
        <v>8.1750000000000007</v>
      </c>
      <c r="L78" s="359">
        <f t="shared" si="24"/>
        <v>8.0500000000000007</v>
      </c>
      <c r="M78" s="359">
        <f t="shared" si="24"/>
        <v>7.9750000000000005</v>
      </c>
      <c r="N78" s="359">
        <f t="shared" si="24"/>
        <v>7.9</v>
      </c>
      <c r="O78" s="258"/>
      <c r="P78" s="196"/>
      <c r="Q78" s="196"/>
    </row>
    <row r="79" spans="1:17">
      <c r="A79" s="361" t="str">
        <f t="shared" si="6"/>
        <v>Female - U20 - 60m</v>
      </c>
      <c r="B79" s="361" t="s">
        <v>151</v>
      </c>
      <c r="C79" s="361" t="s">
        <v>203</v>
      </c>
      <c r="D79" s="361" t="s">
        <v>268</v>
      </c>
      <c r="E79" s="361" t="s">
        <v>158</v>
      </c>
      <c r="F79" s="361">
        <v>8.9</v>
      </c>
      <c r="G79" s="361">
        <v>8.6999999999999993</v>
      </c>
      <c r="H79" s="361">
        <v>8.5</v>
      </c>
      <c r="I79" s="361">
        <v>8.3000000000000007</v>
      </c>
      <c r="J79" s="361">
        <v>8.15</v>
      </c>
      <c r="K79" s="361">
        <v>8.0500000000000007</v>
      </c>
      <c r="L79" s="361">
        <v>7.95</v>
      </c>
      <c r="M79" s="361">
        <v>7.9</v>
      </c>
      <c r="N79" s="361">
        <v>7.85</v>
      </c>
      <c r="O79" s="258">
        <v>8.1999999999999993</v>
      </c>
      <c r="P79" s="196"/>
      <c r="Q79" s="196"/>
    </row>
    <row r="80" spans="1:17">
      <c r="A80" s="361" t="str">
        <f t="shared" si="6"/>
        <v>Female - Senior - 60m</v>
      </c>
      <c r="B80" s="361" t="s">
        <v>151</v>
      </c>
      <c r="C80" s="361" t="s">
        <v>7</v>
      </c>
      <c r="D80" s="361" t="s">
        <v>268</v>
      </c>
      <c r="E80" s="361" t="s">
        <v>158</v>
      </c>
      <c r="F80" s="361">
        <v>8.5</v>
      </c>
      <c r="G80" s="361">
        <v>8.3000000000000007</v>
      </c>
      <c r="H80" s="361">
        <v>8.15</v>
      </c>
      <c r="I80" s="361">
        <v>8.0500000000000007</v>
      </c>
      <c r="J80" s="361">
        <v>7.95</v>
      </c>
      <c r="K80" s="361">
        <v>7.9</v>
      </c>
      <c r="L80" s="361">
        <v>7.85</v>
      </c>
      <c r="M80" s="361">
        <v>7.8</v>
      </c>
      <c r="N80" s="361">
        <v>7.75</v>
      </c>
      <c r="O80" s="258"/>
      <c r="P80" s="196"/>
      <c r="Q80" s="196"/>
    </row>
    <row r="81" spans="1:17">
      <c r="A81" s="361" t="str">
        <f t="shared" si="6"/>
        <v>Female - U12 - 75m</v>
      </c>
      <c r="B81" s="361" t="s">
        <v>151</v>
      </c>
      <c r="C81" s="361" t="s">
        <v>555</v>
      </c>
      <c r="D81" s="361" t="s">
        <v>268</v>
      </c>
      <c r="E81" s="361" t="s">
        <v>159</v>
      </c>
      <c r="F81" s="359">
        <v>16</v>
      </c>
      <c r="G81" s="359">
        <v>15</v>
      </c>
      <c r="H81" s="359">
        <v>14.5</v>
      </c>
      <c r="I81" s="359">
        <v>14</v>
      </c>
      <c r="J81" s="359">
        <v>13.5</v>
      </c>
      <c r="K81" s="359">
        <v>13</v>
      </c>
      <c r="L81" s="359">
        <v>12.5</v>
      </c>
      <c r="M81" s="359">
        <v>12.1</v>
      </c>
      <c r="N81" s="359">
        <v>11.7</v>
      </c>
      <c r="O81" s="258"/>
      <c r="P81" s="196"/>
      <c r="Q81" s="196"/>
    </row>
    <row r="82" spans="1:17">
      <c r="A82" s="361" t="str">
        <f t="shared" si="6"/>
        <v>Female - U13 - 75m</v>
      </c>
      <c r="B82" s="361" t="s">
        <v>151</v>
      </c>
      <c r="C82" s="361" t="s">
        <v>3</v>
      </c>
      <c r="D82" s="361" t="s">
        <v>268</v>
      </c>
      <c r="E82" s="361" t="s">
        <v>159</v>
      </c>
      <c r="F82" s="361">
        <v>13</v>
      </c>
      <c r="G82" s="361">
        <v>12.5</v>
      </c>
      <c r="H82" s="361">
        <v>12.1</v>
      </c>
      <c r="I82" s="361">
        <v>11.7</v>
      </c>
      <c r="J82" s="361">
        <v>11.3</v>
      </c>
      <c r="K82" s="361">
        <v>11</v>
      </c>
      <c r="L82" s="361">
        <v>10.75</v>
      </c>
      <c r="M82" s="361">
        <v>10.5</v>
      </c>
      <c r="N82" s="361">
        <v>10.25</v>
      </c>
      <c r="O82" s="258"/>
      <c r="P82" s="196"/>
      <c r="Q82" s="196"/>
    </row>
    <row r="83" spans="1:17">
      <c r="A83" s="361" t="str">
        <f t="shared" si="6"/>
        <v>Female - U14 - 75m</v>
      </c>
      <c r="B83" s="361" t="s">
        <v>151</v>
      </c>
      <c r="C83" s="361" t="s">
        <v>1046</v>
      </c>
      <c r="D83" s="361" t="s">
        <v>268</v>
      </c>
      <c r="E83" s="361" t="s">
        <v>159</v>
      </c>
      <c r="F83" s="359">
        <v>12.5</v>
      </c>
      <c r="G83" s="359">
        <v>12.1</v>
      </c>
      <c r="H83" s="359">
        <v>11.7</v>
      </c>
      <c r="I83" s="359">
        <v>11.3</v>
      </c>
      <c r="J83" s="359">
        <v>11</v>
      </c>
      <c r="K83" s="359">
        <v>10.75</v>
      </c>
      <c r="L83" s="359">
        <v>10.5</v>
      </c>
      <c r="M83" s="359">
        <v>10.25</v>
      </c>
      <c r="N83" s="359">
        <v>10</v>
      </c>
      <c r="O83" s="258"/>
      <c r="P83" s="196"/>
      <c r="Q83" s="196"/>
    </row>
    <row r="84" spans="1:17">
      <c r="A84" s="361" t="str">
        <f t="shared" si="6"/>
        <v>Female - U13 - 100m</v>
      </c>
      <c r="B84" s="361" t="s">
        <v>151</v>
      </c>
      <c r="C84" s="361" t="s">
        <v>3</v>
      </c>
      <c r="D84" s="361" t="s">
        <v>268</v>
      </c>
      <c r="E84" s="361" t="s">
        <v>160</v>
      </c>
      <c r="F84" s="361">
        <v>17</v>
      </c>
      <c r="G84" s="361">
        <v>16.5</v>
      </c>
      <c r="H84" s="361">
        <v>16</v>
      </c>
      <c r="I84" s="361">
        <v>15.6</v>
      </c>
      <c r="J84" s="361">
        <v>15.2</v>
      </c>
      <c r="K84" s="361">
        <v>14.8</v>
      </c>
      <c r="L84" s="361">
        <v>14.4</v>
      </c>
      <c r="M84" s="361">
        <v>14</v>
      </c>
      <c r="N84" s="361">
        <v>13.7</v>
      </c>
      <c r="O84" s="258"/>
      <c r="P84" s="196"/>
      <c r="Q84" s="196"/>
    </row>
    <row r="85" spans="1:17">
      <c r="A85" s="361" t="str">
        <f t="shared" si="6"/>
        <v>Female - U14 - 100m</v>
      </c>
      <c r="B85" s="361" t="s">
        <v>151</v>
      </c>
      <c r="C85" s="361" t="s">
        <v>1046</v>
      </c>
      <c r="D85" s="361" t="s">
        <v>268</v>
      </c>
      <c r="E85" s="361" t="s">
        <v>160</v>
      </c>
      <c r="F85" s="359">
        <f t="shared" ref="F85:N85" si="25">SUM(F84+F86)/2</f>
        <v>15.9</v>
      </c>
      <c r="G85" s="359">
        <f t="shared" si="25"/>
        <v>15.45</v>
      </c>
      <c r="H85" s="359">
        <f t="shared" si="25"/>
        <v>15</v>
      </c>
      <c r="I85" s="359">
        <f t="shared" si="25"/>
        <v>14.649999999999999</v>
      </c>
      <c r="J85" s="359">
        <f t="shared" si="25"/>
        <v>14.35</v>
      </c>
      <c r="K85" s="359">
        <f t="shared" si="25"/>
        <v>14.05</v>
      </c>
      <c r="L85" s="359">
        <f t="shared" si="25"/>
        <v>13.75</v>
      </c>
      <c r="M85" s="359">
        <f t="shared" si="25"/>
        <v>13.45</v>
      </c>
      <c r="N85" s="359">
        <f t="shared" si="25"/>
        <v>13.2</v>
      </c>
      <c r="O85" s="258"/>
      <c r="P85" s="196"/>
      <c r="Q85" s="196"/>
    </row>
    <row r="86" spans="1:17">
      <c r="A86" s="361" t="str">
        <f t="shared" si="6"/>
        <v>Female - U13 - 100m</v>
      </c>
      <c r="B86" s="361" t="s">
        <v>151</v>
      </c>
      <c r="C86" s="361" t="s">
        <v>3</v>
      </c>
      <c r="D86" s="361" t="s">
        <v>268</v>
      </c>
      <c r="E86" s="361" t="s">
        <v>160</v>
      </c>
      <c r="F86" s="359">
        <v>14.8</v>
      </c>
      <c r="G86" s="359">
        <v>14.4</v>
      </c>
      <c r="H86" s="359">
        <v>14</v>
      </c>
      <c r="I86" s="359">
        <v>13.7</v>
      </c>
      <c r="J86" s="359">
        <v>13.5</v>
      </c>
      <c r="K86" s="359">
        <v>13.3</v>
      </c>
      <c r="L86" s="359">
        <v>13.1</v>
      </c>
      <c r="M86" s="359">
        <v>12.9</v>
      </c>
      <c r="N86" s="359">
        <v>12.7</v>
      </c>
      <c r="O86" s="258">
        <v>12.99</v>
      </c>
      <c r="P86" s="196">
        <v>12.85</v>
      </c>
      <c r="Q86" s="196">
        <v>12.3</v>
      </c>
    </row>
    <row r="87" spans="1:17">
      <c r="A87" s="361" t="str">
        <f t="shared" si="6"/>
        <v>Female - U16 - 100m</v>
      </c>
      <c r="B87" s="361" t="s">
        <v>151</v>
      </c>
      <c r="C87" s="361" t="s">
        <v>1047</v>
      </c>
      <c r="D87" s="361" t="s">
        <v>268</v>
      </c>
      <c r="E87" s="361" t="s">
        <v>160</v>
      </c>
      <c r="F87" s="359">
        <f t="shared" ref="F87:N87" si="26">SUM(F86+F88)/2</f>
        <v>14.4</v>
      </c>
      <c r="G87" s="359">
        <f t="shared" si="26"/>
        <v>14.05</v>
      </c>
      <c r="H87" s="359">
        <f t="shared" si="26"/>
        <v>13.75</v>
      </c>
      <c r="I87" s="359">
        <f t="shared" si="26"/>
        <v>13.5</v>
      </c>
      <c r="J87" s="359">
        <f t="shared" si="26"/>
        <v>13.3</v>
      </c>
      <c r="K87" s="359">
        <f t="shared" si="26"/>
        <v>13.100000000000001</v>
      </c>
      <c r="L87" s="359">
        <f t="shared" si="26"/>
        <v>12.899999999999999</v>
      </c>
      <c r="M87" s="359">
        <f t="shared" si="26"/>
        <v>12.75</v>
      </c>
      <c r="N87" s="359">
        <f t="shared" si="26"/>
        <v>12.6</v>
      </c>
      <c r="O87" s="258"/>
      <c r="P87" s="196"/>
      <c r="Q87" s="196"/>
    </row>
    <row r="88" spans="1:17">
      <c r="A88" s="361" t="str">
        <f t="shared" si="6"/>
        <v>Female - U13 - 100m</v>
      </c>
      <c r="B88" s="361" t="s">
        <v>151</v>
      </c>
      <c r="C88" s="361" t="s">
        <v>3</v>
      </c>
      <c r="D88" s="361" t="s">
        <v>268</v>
      </c>
      <c r="E88" s="361" t="s">
        <v>160</v>
      </c>
      <c r="F88" s="359">
        <v>14</v>
      </c>
      <c r="G88" s="359">
        <v>13.7</v>
      </c>
      <c r="H88" s="359">
        <v>13.5</v>
      </c>
      <c r="I88" s="359">
        <v>13.3</v>
      </c>
      <c r="J88" s="359">
        <v>13.1</v>
      </c>
      <c r="K88" s="359">
        <v>12.9</v>
      </c>
      <c r="L88" s="359">
        <v>12.7</v>
      </c>
      <c r="M88" s="359">
        <v>12.6</v>
      </c>
      <c r="N88" s="359">
        <v>12.5</v>
      </c>
      <c r="O88" s="258">
        <v>12.8</v>
      </c>
      <c r="P88" s="196">
        <v>12.6</v>
      </c>
      <c r="Q88" s="196">
        <v>12</v>
      </c>
    </row>
    <row r="89" spans="1:17">
      <c r="A89" s="361" t="str">
        <f t="shared" si="6"/>
        <v>Female - U18 - 100m</v>
      </c>
      <c r="B89" s="361" t="s">
        <v>151</v>
      </c>
      <c r="C89" s="361" t="s">
        <v>1048</v>
      </c>
      <c r="D89" s="361" t="s">
        <v>268</v>
      </c>
      <c r="E89" s="361" t="s">
        <v>160</v>
      </c>
      <c r="F89" s="359">
        <f t="shared" ref="F89:N89" si="27">SUM(F88+F90)/2</f>
        <v>13.75</v>
      </c>
      <c r="G89" s="359">
        <f t="shared" si="27"/>
        <v>13.5</v>
      </c>
      <c r="H89" s="359">
        <f t="shared" si="27"/>
        <v>13.3</v>
      </c>
      <c r="I89" s="359">
        <f t="shared" si="27"/>
        <v>13.100000000000001</v>
      </c>
      <c r="J89" s="359">
        <f t="shared" si="27"/>
        <v>12.899999999999999</v>
      </c>
      <c r="K89" s="359">
        <f t="shared" si="27"/>
        <v>12.75</v>
      </c>
      <c r="L89" s="359">
        <f t="shared" si="27"/>
        <v>12.6</v>
      </c>
      <c r="M89" s="359">
        <f t="shared" si="27"/>
        <v>12.5</v>
      </c>
      <c r="N89" s="359">
        <f t="shared" si="27"/>
        <v>12.4</v>
      </c>
      <c r="O89" s="258"/>
      <c r="P89" s="196"/>
      <c r="Q89" s="196"/>
    </row>
    <row r="90" spans="1:17">
      <c r="A90" s="361" t="str">
        <f t="shared" si="6"/>
        <v>Female - U20 - 100m</v>
      </c>
      <c r="B90" s="361" t="s">
        <v>151</v>
      </c>
      <c r="C90" s="361" t="s">
        <v>203</v>
      </c>
      <c r="D90" s="361" t="s">
        <v>268</v>
      </c>
      <c r="E90" s="361" t="s">
        <v>160</v>
      </c>
      <c r="F90" s="361">
        <v>13.5</v>
      </c>
      <c r="G90" s="361">
        <v>13.3</v>
      </c>
      <c r="H90" s="361">
        <v>13.1</v>
      </c>
      <c r="I90" s="361">
        <v>12.9</v>
      </c>
      <c r="J90" s="361">
        <v>12.7</v>
      </c>
      <c r="K90" s="361">
        <v>12.6</v>
      </c>
      <c r="L90" s="361">
        <v>12.5</v>
      </c>
      <c r="M90" s="361">
        <v>12.4</v>
      </c>
      <c r="N90" s="361">
        <v>12.3</v>
      </c>
      <c r="O90" s="258">
        <v>12.5</v>
      </c>
      <c r="P90" s="196">
        <v>12.6</v>
      </c>
      <c r="Q90" s="196">
        <v>11.75</v>
      </c>
    </row>
    <row r="91" spans="1:17">
      <c r="A91" s="361" t="str">
        <f t="shared" si="6"/>
        <v>Female - Senior - 100m</v>
      </c>
      <c r="B91" s="361" t="s">
        <v>151</v>
      </c>
      <c r="C91" s="361" t="s">
        <v>7</v>
      </c>
      <c r="D91" s="361" t="s">
        <v>268</v>
      </c>
      <c r="E91" s="361" t="s">
        <v>160</v>
      </c>
      <c r="F91" s="361">
        <v>13.1</v>
      </c>
      <c r="G91" s="361">
        <v>12.9</v>
      </c>
      <c r="H91" s="361">
        <v>12.7</v>
      </c>
      <c r="I91" s="361">
        <v>12.6</v>
      </c>
      <c r="J91" s="361">
        <v>12.5</v>
      </c>
      <c r="K91" s="361">
        <v>12.4</v>
      </c>
      <c r="L91" s="361">
        <v>12.3</v>
      </c>
      <c r="M91" s="361">
        <v>12.2</v>
      </c>
      <c r="N91" s="361">
        <v>12.1</v>
      </c>
      <c r="O91" s="258">
        <v>12.2</v>
      </c>
      <c r="P91" s="196">
        <v>12.15</v>
      </c>
      <c r="Q91" s="196">
        <v>11.35</v>
      </c>
    </row>
    <row r="92" spans="1:17">
      <c r="A92" s="361" t="str">
        <f t="shared" si="6"/>
        <v>Female - U13 - 150m</v>
      </c>
      <c r="B92" s="361" t="s">
        <v>151</v>
      </c>
      <c r="C92" s="361" t="s">
        <v>3</v>
      </c>
      <c r="D92" s="361" t="s">
        <v>268</v>
      </c>
      <c r="E92" s="361" t="s">
        <v>161</v>
      </c>
      <c r="F92" s="361">
        <v>25</v>
      </c>
      <c r="G92" s="361">
        <v>24.4</v>
      </c>
      <c r="H92" s="361">
        <v>23.8</v>
      </c>
      <c r="I92" s="361">
        <v>23.2</v>
      </c>
      <c r="J92" s="361">
        <v>22.6</v>
      </c>
      <c r="K92" s="361">
        <v>22</v>
      </c>
      <c r="L92" s="361">
        <v>21.5</v>
      </c>
      <c r="M92" s="361">
        <v>21</v>
      </c>
      <c r="N92" s="361">
        <v>20.5</v>
      </c>
      <c r="O92" s="258"/>
      <c r="P92" s="196"/>
      <c r="Q92" s="196"/>
    </row>
    <row r="93" spans="1:17">
      <c r="A93" s="361" t="str">
        <f t="shared" si="6"/>
        <v>Female - U14 - 150m</v>
      </c>
      <c r="B93" s="361" t="s">
        <v>151</v>
      </c>
      <c r="C93" s="361" t="s">
        <v>1046</v>
      </c>
      <c r="D93" s="361" t="s">
        <v>268</v>
      </c>
      <c r="E93" s="361" t="s">
        <v>161</v>
      </c>
      <c r="F93" s="359">
        <v>23.8</v>
      </c>
      <c r="G93" s="359">
        <v>23.2</v>
      </c>
      <c r="H93" s="359">
        <v>22.6</v>
      </c>
      <c r="I93" s="359">
        <v>22</v>
      </c>
      <c r="J93" s="359">
        <v>21.5</v>
      </c>
      <c r="K93" s="359">
        <v>21</v>
      </c>
      <c r="L93" s="359">
        <v>20.6</v>
      </c>
      <c r="M93" s="359">
        <v>20.2</v>
      </c>
      <c r="N93" s="359">
        <v>19.8</v>
      </c>
      <c r="O93" s="258"/>
      <c r="P93" s="196"/>
      <c r="Q93" s="196"/>
    </row>
    <row r="94" spans="1:17">
      <c r="A94" s="361" t="str">
        <f t="shared" si="6"/>
        <v>Female - U13 - 200m</v>
      </c>
      <c r="B94" s="361" t="s">
        <v>151</v>
      </c>
      <c r="C94" s="361" t="s">
        <v>3</v>
      </c>
      <c r="D94" s="361" t="s">
        <v>268</v>
      </c>
      <c r="E94" s="361" t="s">
        <v>162</v>
      </c>
      <c r="F94" s="361">
        <v>36</v>
      </c>
      <c r="G94" s="361">
        <v>34</v>
      </c>
      <c r="H94" s="361">
        <v>32.700000000000003</v>
      </c>
      <c r="I94" s="361">
        <v>31.7</v>
      </c>
      <c r="J94" s="361">
        <v>30.8</v>
      </c>
      <c r="K94" s="361">
        <v>30.5</v>
      </c>
      <c r="L94" s="361">
        <v>29.7</v>
      </c>
      <c r="M94" s="361">
        <v>29.2</v>
      </c>
      <c r="N94" s="361">
        <v>28.5</v>
      </c>
      <c r="O94" s="258"/>
      <c r="P94" s="196"/>
      <c r="Q94" s="196"/>
    </row>
    <row r="95" spans="1:17">
      <c r="A95" s="361" t="str">
        <f t="shared" si="6"/>
        <v>Female - U14 - 200m</v>
      </c>
      <c r="B95" s="361" t="s">
        <v>151</v>
      </c>
      <c r="C95" s="361" t="s">
        <v>1046</v>
      </c>
      <c r="D95" s="361" t="s">
        <v>268</v>
      </c>
      <c r="E95" s="361" t="s">
        <v>162</v>
      </c>
      <c r="F95" s="359">
        <f t="shared" ref="F95:N95" si="28">SUM(F94+F96)/2</f>
        <v>34.35</v>
      </c>
      <c r="G95" s="359">
        <f t="shared" si="28"/>
        <v>32.85</v>
      </c>
      <c r="H95" s="359">
        <f t="shared" si="28"/>
        <v>31.75</v>
      </c>
      <c r="I95" s="359">
        <f t="shared" si="28"/>
        <v>31.1</v>
      </c>
      <c r="J95" s="359">
        <f t="shared" si="28"/>
        <v>30.25</v>
      </c>
      <c r="K95" s="359">
        <f t="shared" si="28"/>
        <v>29.85</v>
      </c>
      <c r="L95" s="359">
        <f t="shared" si="28"/>
        <v>29.1</v>
      </c>
      <c r="M95" s="359">
        <f t="shared" si="28"/>
        <v>28.5</v>
      </c>
      <c r="N95" s="359">
        <f t="shared" si="28"/>
        <v>27.85</v>
      </c>
      <c r="O95" s="258"/>
      <c r="P95" s="196"/>
      <c r="Q95" s="196"/>
    </row>
    <row r="96" spans="1:17">
      <c r="A96" s="361" t="str">
        <f t="shared" si="6"/>
        <v>Female - U15 - 200m</v>
      </c>
      <c r="B96" s="361" t="s">
        <v>151</v>
      </c>
      <c r="C96" s="361" t="s">
        <v>4</v>
      </c>
      <c r="D96" s="361" t="s">
        <v>268</v>
      </c>
      <c r="E96" s="361" t="s">
        <v>162</v>
      </c>
      <c r="F96" s="359">
        <v>32.700000000000003</v>
      </c>
      <c r="G96" s="359">
        <v>31.7</v>
      </c>
      <c r="H96" s="359">
        <v>30.8</v>
      </c>
      <c r="I96" s="359">
        <v>30.5</v>
      </c>
      <c r="J96" s="359">
        <v>29.7</v>
      </c>
      <c r="K96" s="359">
        <v>29.2</v>
      </c>
      <c r="L96" s="359">
        <v>28.5</v>
      </c>
      <c r="M96" s="359">
        <v>27.8</v>
      </c>
      <c r="N96" s="359">
        <v>27.2</v>
      </c>
      <c r="O96" s="258">
        <v>26.6</v>
      </c>
      <c r="P96" s="196">
        <v>26.5</v>
      </c>
      <c r="Q96" s="196">
        <v>25.2</v>
      </c>
    </row>
    <row r="97" spans="1:17">
      <c r="A97" s="361" t="str">
        <f t="shared" si="6"/>
        <v>Female - U16 - 200m</v>
      </c>
      <c r="B97" s="361" t="s">
        <v>151</v>
      </c>
      <c r="C97" s="361" t="s">
        <v>1047</v>
      </c>
      <c r="D97" s="361" t="s">
        <v>268</v>
      </c>
      <c r="E97" s="361" t="s">
        <v>162</v>
      </c>
      <c r="F97" s="359">
        <f t="shared" ref="F97:N97" si="29">SUM(F96+F98)/2</f>
        <v>31.75</v>
      </c>
      <c r="G97" s="359">
        <f t="shared" si="29"/>
        <v>31.1</v>
      </c>
      <c r="H97" s="359">
        <f t="shared" si="29"/>
        <v>30.25</v>
      </c>
      <c r="I97" s="359">
        <f t="shared" si="29"/>
        <v>29.85</v>
      </c>
      <c r="J97" s="359">
        <f t="shared" si="29"/>
        <v>29.1</v>
      </c>
      <c r="K97" s="359">
        <f t="shared" si="29"/>
        <v>28.5</v>
      </c>
      <c r="L97" s="359">
        <f t="shared" si="29"/>
        <v>27.85</v>
      </c>
      <c r="M97" s="359">
        <f t="shared" si="29"/>
        <v>27.25</v>
      </c>
      <c r="N97" s="359">
        <f t="shared" si="29"/>
        <v>26.75</v>
      </c>
      <c r="O97" s="258"/>
      <c r="P97" s="196"/>
      <c r="Q97" s="196"/>
    </row>
    <row r="98" spans="1:17">
      <c r="A98" s="361" t="str">
        <f t="shared" si="6"/>
        <v>Female - U17 - 200m</v>
      </c>
      <c r="B98" s="361" t="s">
        <v>151</v>
      </c>
      <c r="C98" s="361" t="s">
        <v>5</v>
      </c>
      <c r="D98" s="361" t="s">
        <v>268</v>
      </c>
      <c r="E98" s="361" t="s">
        <v>162</v>
      </c>
      <c r="F98" s="359">
        <v>30.8</v>
      </c>
      <c r="G98" s="359">
        <v>30.5</v>
      </c>
      <c r="H98" s="359">
        <v>29.7</v>
      </c>
      <c r="I98" s="359">
        <v>29.2</v>
      </c>
      <c r="J98" s="359">
        <v>28.5</v>
      </c>
      <c r="K98" s="359">
        <v>27.8</v>
      </c>
      <c r="L98" s="359">
        <v>27.2</v>
      </c>
      <c r="M98" s="359">
        <v>26.7</v>
      </c>
      <c r="N98" s="359">
        <v>26.3</v>
      </c>
      <c r="O98" s="258">
        <v>26.3</v>
      </c>
      <c r="P98" s="196">
        <v>26</v>
      </c>
      <c r="Q98" s="196">
        <v>24.5</v>
      </c>
    </row>
    <row r="99" spans="1:17">
      <c r="A99" s="361" t="str">
        <f t="shared" si="6"/>
        <v>Female - U18 - 200m</v>
      </c>
      <c r="B99" s="361" t="s">
        <v>151</v>
      </c>
      <c r="C99" s="361" t="s">
        <v>1048</v>
      </c>
      <c r="D99" s="361" t="s">
        <v>268</v>
      </c>
      <c r="E99" s="361" t="s">
        <v>162</v>
      </c>
      <c r="F99" s="359">
        <f t="shared" ref="F99:N99" si="30">SUM(F98+F100)/2</f>
        <v>30.25</v>
      </c>
      <c r="G99" s="359">
        <f t="shared" si="30"/>
        <v>29.85</v>
      </c>
      <c r="H99" s="359">
        <f t="shared" si="30"/>
        <v>29.1</v>
      </c>
      <c r="I99" s="359">
        <f t="shared" si="30"/>
        <v>28.5</v>
      </c>
      <c r="J99" s="359">
        <f t="shared" si="30"/>
        <v>27.85</v>
      </c>
      <c r="K99" s="359">
        <f t="shared" si="30"/>
        <v>27.25</v>
      </c>
      <c r="L99" s="359">
        <f t="shared" si="30"/>
        <v>26.75</v>
      </c>
      <c r="M99" s="359">
        <f t="shared" si="30"/>
        <v>26.299999999999997</v>
      </c>
      <c r="N99" s="359">
        <f t="shared" si="30"/>
        <v>25.9</v>
      </c>
      <c r="O99" s="258"/>
      <c r="P99" s="196"/>
      <c r="Q99" s="196"/>
    </row>
    <row r="100" spans="1:17">
      <c r="A100" s="361" t="str">
        <f t="shared" si="6"/>
        <v>Female - U20 - 200m</v>
      </c>
      <c r="B100" s="361" t="s">
        <v>151</v>
      </c>
      <c r="C100" s="361" t="s">
        <v>203</v>
      </c>
      <c r="D100" s="361" t="s">
        <v>268</v>
      </c>
      <c r="E100" s="361" t="s">
        <v>162</v>
      </c>
      <c r="F100" s="361">
        <v>29.7</v>
      </c>
      <c r="G100" s="361">
        <v>29.2</v>
      </c>
      <c r="H100" s="361">
        <v>28.5</v>
      </c>
      <c r="I100" s="361">
        <v>27.8</v>
      </c>
      <c r="J100" s="361">
        <v>27.2</v>
      </c>
      <c r="K100" s="361">
        <v>26.7</v>
      </c>
      <c r="L100" s="361">
        <v>26.3</v>
      </c>
      <c r="M100" s="361">
        <v>25.9</v>
      </c>
      <c r="N100" s="361">
        <v>25.5</v>
      </c>
      <c r="O100" s="258">
        <v>25.6</v>
      </c>
      <c r="P100" s="196">
        <v>25.7</v>
      </c>
      <c r="Q100" s="196">
        <v>24.2</v>
      </c>
    </row>
    <row r="101" spans="1:17">
      <c r="A101" s="361" t="str">
        <f t="shared" si="6"/>
        <v>Female - Senior - 200m</v>
      </c>
      <c r="B101" s="361" t="s">
        <v>151</v>
      </c>
      <c r="C101" s="361" t="s">
        <v>7</v>
      </c>
      <c r="D101" s="361" t="s">
        <v>268</v>
      </c>
      <c r="E101" s="361" t="s">
        <v>162</v>
      </c>
      <c r="F101" s="361">
        <v>28.5</v>
      </c>
      <c r="G101" s="361">
        <v>27.8</v>
      </c>
      <c r="H101" s="361">
        <v>27.2</v>
      </c>
      <c r="I101" s="361">
        <v>26.7</v>
      </c>
      <c r="J101" s="361">
        <v>26.3</v>
      </c>
      <c r="K101" s="361">
        <v>25.9</v>
      </c>
      <c r="L101" s="361">
        <v>25.5</v>
      </c>
      <c r="M101" s="361">
        <v>25.1</v>
      </c>
      <c r="N101" s="361">
        <v>24.7</v>
      </c>
      <c r="O101" s="258">
        <v>25</v>
      </c>
      <c r="P101" s="196">
        <v>24.8</v>
      </c>
      <c r="Q101" s="196">
        <v>23.1</v>
      </c>
    </row>
    <row r="102" spans="1:17">
      <c r="A102" s="361" t="str">
        <f t="shared" si="6"/>
        <v>Female - U15 - 300m</v>
      </c>
      <c r="B102" s="361" t="s">
        <v>151</v>
      </c>
      <c r="C102" s="361" t="s">
        <v>4</v>
      </c>
      <c r="D102" s="361" t="s">
        <v>268</v>
      </c>
      <c r="E102" s="361" t="s">
        <v>163</v>
      </c>
      <c r="F102" s="361">
        <v>55</v>
      </c>
      <c r="G102" s="361">
        <v>53</v>
      </c>
      <c r="H102" s="361">
        <v>51</v>
      </c>
      <c r="I102" s="361">
        <v>49</v>
      </c>
      <c r="J102" s="361">
        <v>47</v>
      </c>
      <c r="K102" s="361">
        <v>45.2</v>
      </c>
      <c r="L102" s="361">
        <v>44</v>
      </c>
      <c r="M102" s="361">
        <v>43</v>
      </c>
      <c r="N102" s="361">
        <v>42.4</v>
      </c>
      <c r="O102" s="258">
        <v>42.5</v>
      </c>
      <c r="P102" s="196">
        <v>43</v>
      </c>
      <c r="Q102" s="196">
        <v>41</v>
      </c>
    </row>
    <row r="103" spans="1:17">
      <c r="A103" s="361" t="str">
        <f t="shared" si="6"/>
        <v>Female - U16 - 300m</v>
      </c>
      <c r="B103" s="361" t="s">
        <v>151</v>
      </c>
      <c r="C103" s="361" t="s">
        <v>1047</v>
      </c>
      <c r="D103" s="361" t="s">
        <v>268</v>
      </c>
      <c r="E103" s="361" t="s">
        <v>163</v>
      </c>
      <c r="F103" s="359">
        <f t="shared" ref="F103:N103" si="31">SUM(F102+F104)/2</f>
        <v>53</v>
      </c>
      <c r="G103" s="359">
        <f t="shared" si="31"/>
        <v>51</v>
      </c>
      <c r="H103" s="359">
        <f t="shared" si="31"/>
        <v>49</v>
      </c>
      <c r="I103" s="359">
        <f t="shared" si="31"/>
        <v>47.1</v>
      </c>
      <c r="J103" s="359">
        <f t="shared" si="31"/>
        <v>45.5</v>
      </c>
      <c r="K103" s="359">
        <f t="shared" si="31"/>
        <v>44.1</v>
      </c>
      <c r="L103" s="359">
        <f t="shared" si="31"/>
        <v>43.2</v>
      </c>
      <c r="M103" s="359">
        <f t="shared" si="31"/>
        <v>42.4</v>
      </c>
      <c r="N103" s="359">
        <f t="shared" si="31"/>
        <v>41.65</v>
      </c>
      <c r="O103" s="258"/>
      <c r="P103" s="196"/>
      <c r="Q103" s="196"/>
    </row>
    <row r="104" spans="1:17">
      <c r="A104" s="361" t="str">
        <f t="shared" si="6"/>
        <v>Female - U17 - 300m</v>
      </c>
      <c r="B104" s="361" t="s">
        <v>151</v>
      </c>
      <c r="C104" s="361" t="s">
        <v>5</v>
      </c>
      <c r="D104" s="361" t="s">
        <v>268</v>
      </c>
      <c r="E104" s="361" t="s">
        <v>163</v>
      </c>
      <c r="F104" s="359">
        <v>51</v>
      </c>
      <c r="G104" s="359">
        <v>49</v>
      </c>
      <c r="H104" s="359">
        <v>47</v>
      </c>
      <c r="I104" s="359">
        <v>45.2</v>
      </c>
      <c r="J104" s="359">
        <v>44</v>
      </c>
      <c r="K104" s="359">
        <v>43</v>
      </c>
      <c r="L104" s="359">
        <v>42.4</v>
      </c>
      <c r="M104" s="359">
        <v>41.8</v>
      </c>
      <c r="N104" s="359">
        <v>40.9</v>
      </c>
      <c r="O104" s="258">
        <v>42</v>
      </c>
      <c r="P104" s="196">
        <v>42</v>
      </c>
      <c r="Q104" s="196">
        <v>39.6</v>
      </c>
    </row>
    <row r="105" spans="1:17">
      <c r="A105" s="361" t="str">
        <f t="shared" si="6"/>
        <v>Female - U18 - 300m</v>
      </c>
      <c r="B105" s="361" t="s">
        <v>151</v>
      </c>
      <c r="C105" s="361" t="s">
        <v>1048</v>
      </c>
      <c r="D105" s="361" t="s">
        <v>268</v>
      </c>
      <c r="E105" s="361" t="s">
        <v>163</v>
      </c>
      <c r="F105" s="359">
        <f t="shared" ref="F105:N105" si="32">SUM(F104+F106)/2</f>
        <v>50</v>
      </c>
      <c r="G105" s="359">
        <f t="shared" si="32"/>
        <v>48</v>
      </c>
      <c r="H105" s="359">
        <f t="shared" si="32"/>
        <v>46.1</v>
      </c>
      <c r="I105" s="359">
        <f t="shared" si="32"/>
        <v>44.6</v>
      </c>
      <c r="J105" s="359">
        <f t="shared" si="32"/>
        <v>43.5</v>
      </c>
      <c r="K105" s="359">
        <f t="shared" si="32"/>
        <v>42.7</v>
      </c>
      <c r="L105" s="359">
        <f t="shared" si="32"/>
        <v>42.099999999999994</v>
      </c>
      <c r="M105" s="359">
        <f t="shared" si="32"/>
        <v>41.349999999999994</v>
      </c>
      <c r="N105" s="359">
        <f t="shared" si="32"/>
        <v>40.549999999999997</v>
      </c>
      <c r="O105" s="258"/>
      <c r="P105" s="196"/>
      <c r="Q105" s="196"/>
    </row>
    <row r="106" spans="1:17">
      <c r="A106" s="361" t="str">
        <f t="shared" si="6"/>
        <v>Female - U20 - 300m</v>
      </c>
      <c r="B106" s="361" t="s">
        <v>151</v>
      </c>
      <c r="C106" s="361" t="s">
        <v>203</v>
      </c>
      <c r="D106" s="361" t="s">
        <v>268</v>
      </c>
      <c r="E106" s="361" t="s">
        <v>163</v>
      </c>
      <c r="F106" s="361">
        <v>49</v>
      </c>
      <c r="G106" s="361">
        <v>47</v>
      </c>
      <c r="H106" s="361">
        <v>45.2</v>
      </c>
      <c r="I106" s="361">
        <v>44</v>
      </c>
      <c r="J106" s="361">
        <v>43</v>
      </c>
      <c r="K106" s="361">
        <v>42.4</v>
      </c>
      <c r="L106" s="361">
        <v>41.8</v>
      </c>
      <c r="M106" s="361">
        <v>40.9</v>
      </c>
      <c r="N106" s="361">
        <v>40.200000000000003</v>
      </c>
      <c r="O106" s="258"/>
      <c r="P106" s="196"/>
      <c r="Q106" s="196"/>
    </row>
    <row r="107" spans="1:17">
      <c r="A107" s="361" t="str">
        <f t="shared" si="6"/>
        <v>Female - Senior - 300m</v>
      </c>
      <c r="B107" s="361" t="s">
        <v>151</v>
      </c>
      <c r="C107" s="361" t="s">
        <v>7</v>
      </c>
      <c r="D107" s="361" t="s">
        <v>268</v>
      </c>
      <c r="E107" s="361" t="s">
        <v>163</v>
      </c>
      <c r="F107" s="361">
        <v>47</v>
      </c>
      <c r="G107" s="361">
        <v>45.2</v>
      </c>
      <c r="H107" s="361">
        <v>44</v>
      </c>
      <c r="I107" s="361">
        <v>43</v>
      </c>
      <c r="J107" s="361">
        <v>42.4</v>
      </c>
      <c r="K107" s="361">
        <v>41.8</v>
      </c>
      <c r="L107" s="361">
        <v>40.9</v>
      </c>
      <c r="M107" s="361">
        <v>40.200000000000003</v>
      </c>
      <c r="N107" s="361">
        <v>39.700000000000003</v>
      </c>
      <c r="O107" s="258"/>
      <c r="P107" s="196"/>
      <c r="Q107" s="196"/>
    </row>
    <row r="108" spans="1:17">
      <c r="A108" s="361" t="str">
        <f t="shared" si="6"/>
        <v>Female - U18 - 400m</v>
      </c>
      <c r="B108" s="361" t="s">
        <v>151</v>
      </c>
      <c r="C108" s="361" t="s">
        <v>1048</v>
      </c>
      <c r="D108" s="361" t="s">
        <v>268</v>
      </c>
      <c r="E108" s="361" t="s">
        <v>164</v>
      </c>
      <c r="F108" s="359">
        <v>75</v>
      </c>
      <c r="G108" s="359">
        <v>72.5</v>
      </c>
      <c r="H108" s="359">
        <v>70</v>
      </c>
      <c r="I108" s="359">
        <v>68</v>
      </c>
      <c r="J108" s="359">
        <v>66</v>
      </c>
      <c r="K108" s="359">
        <v>64</v>
      </c>
      <c r="L108" s="359">
        <v>62</v>
      </c>
      <c r="M108" s="359">
        <v>60.5</v>
      </c>
      <c r="N108" s="359">
        <v>59.5</v>
      </c>
      <c r="O108" s="258"/>
      <c r="P108" s="196"/>
      <c r="Q108" s="196"/>
    </row>
    <row r="109" spans="1:17">
      <c r="A109" s="361" t="str">
        <f t="shared" si="6"/>
        <v>Female - U20 - 400m</v>
      </c>
      <c r="B109" s="361" t="s">
        <v>151</v>
      </c>
      <c r="C109" s="361" t="s">
        <v>203</v>
      </c>
      <c r="D109" s="361" t="s">
        <v>268</v>
      </c>
      <c r="E109" s="361" t="s">
        <v>164</v>
      </c>
      <c r="F109" s="361">
        <v>72</v>
      </c>
      <c r="G109" s="361">
        <v>69.5</v>
      </c>
      <c r="H109" s="361">
        <v>67</v>
      </c>
      <c r="I109" s="361">
        <v>65</v>
      </c>
      <c r="J109" s="361">
        <v>63</v>
      </c>
      <c r="K109" s="361">
        <v>61</v>
      </c>
      <c r="L109" s="361">
        <v>59.5</v>
      </c>
      <c r="M109" s="361">
        <v>58</v>
      </c>
      <c r="N109" s="361">
        <v>57</v>
      </c>
      <c r="O109" s="258">
        <v>59</v>
      </c>
      <c r="P109" s="196">
        <v>59.2</v>
      </c>
      <c r="Q109" s="196">
        <v>54.8</v>
      </c>
    </row>
    <row r="110" spans="1:17">
      <c r="A110" s="361" t="str">
        <f t="shared" si="6"/>
        <v>Female - Senior - 400m</v>
      </c>
      <c r="B110" s="361" t="s">
        <v>151</v>
      </c>
      <c r="C110" s="361" t="s">
        <v>7</v>
      </c>
      <c r="D110" s="361" t="s">
        <v>268</v>
      </c>
      <c r="E110" s="361" t="s">
        <v>164</v>
      </c>
      <c r="F110" s="361">
        <v>69.5</v>
      </c>
      <c r="G110" s="361">
        <v>67</v>
      </c>
      <c r="H110" s="361">
        <v>65</v>
      </c>
      <c r="I110" s="361">
        <v>63</v>
      </c>
      <c r="J110" s="361">
        <v>61</v>
      </c>
      <c r="K110" s="361">
        <v>59.5</v>
      </c>
      <c r="L110" s="361">
        <v>58</v>
      </c>
      <c r="M110" s="361">
        <v>57</v>
      </c>
      <c r="N110" s="361">
        <v>55.6</v>
      </c>
      <c r="O110" s="258">
        <v>56</v>
      </c>
      <c r="P110" s="196">
        <v>56.5</v>
      </c>
      <c r="Q110" s="196">
        <v>52.3</v>
      </c>
    </row>
    <row r="111" spans="1:17">
      <c r="A111" s="361" t="str">
        <f t="shared" si="6"/>
        <v>Female - U13 - 60m Hurdles</v>
      </c>
      <c r="B111" s="361" t="s">
        <v>151</v>
      </c>
      <c r="C111" s="361" t="s">
        <v>3</v>
      </c>
      <c r="D111" s="361" t="s">
        <v>268</v>
      </c>
      <c r="E111" s="361" t="s">
        <v>165</v>
      </c>
      <c r="F111" s="361">
        <v>12.6</v>
      </c>
      <c r="G111" s="361">
        <v>12.2</v>
      </c>
      <c r="H111" s="361">
        <v>11.85</v>
      </c>
      <c r="I111" s="361">
        <v>11.5</v>
      </c>
      <c r="J111" s="361">
        <v>11.2</v>
      </c>
      <c r="K111" s="361">
        <v>10.9</v>
      </c>
      <c r="L111" s="361">
        <v>10.6</v>
      </c>
      <c r="M111" s="361">
        <v>10.3</v>
      </c>
      <c r="N111" s="361">
        <v>10</v>
      </c>
      <c r="O111" s="258"/>
      <c r="P111" s="196"/>
      <c r="Q111" s="196"/>
    </row>
    <row r="112" spans="1:17">
      <c r="A112" s="361" t="str">
        <f t="shared" si="6"/>
        <v>Female - U14 - 60m Hurdles</v>
      </c>
      <c r="B112" s="361" t="s">
        <v>151</v>
      </c>
      <c r="C112" s="361" t="s">
        <v>1046</v>
      </c>
      <c r="D112" s="361" t="s">
        <v>268</v>
      </c>
      <c r="E112" s="361" t="s">
        <v>165</v>
      </c>
      <c r="F112" s="359">
        <v>12.2</v>
      </c>
      <c r="G112" s="359">
        <v>11.85</v>
      </c>
      <c r="H112" s="359">
        <v>11.5</v>
      </c>
      <c r="I112" s="359">
        <v>11.2</v>
      </c>
      <c r="J112" s="359">
        <v>10.9</v>
      </c>
      <c r="K112" s="359">
        <v>10.6</v>
      </c>
      <c r="L112" s="359">
        <v>10.3</v>
      </c>
      <c r="M112" s="359">
        <v>10</v>
      </c>
      <c r="N112" s="359">
        <v>9.75</v>
      </c>
      <c r="O112" s="258"/>
      <c r="P112" s="196"/>
      <c r="Q112" s="196"/>
    </row>
    <row r="113" spans="1:17">
      <c r="A113" s="361" t="str">
        <f t="shared" si="6"/>
        <v>Female - U15 - 60m Hurdles</v>
      </c>
      <c r="B113" s="361" t="s">
        <v>151</v>
      </c>
      <c r="C113" s="361" t="s">
        <v>4</v>
      </c>
      <c r="D113" s="361" t="s">
        <v>268</v>
      </c>
      <c r="E113" s="361" t="s">
        <v>165</v>
      </c>
      <c r="F113" s="359">
        <v>11.85</v>
      </c>
      <c r="G113" s="359">
        <v>11.5</v>
      </c>
      <c r="H113" s="359">
        <v>11.2</v>
      </c>
      <c r="I113" s="359">
        <v>10.9</v>
      </c>
      <c r="J113" s="359">
        <v>10.6</v>
      </c>
      <c r="K113" s="359">
        <v>10.3</v>
      </c>
      <c r="L113" s="359">
        <v>10</v>
      </c>
      <c r="M113" s="359">
        <v>9.75</v>
      </c>
      <c r="N113" s="359">
        <v>9.5</v>
      </c>
      <c r="O113" s="258">
        <v>10.5</v>
      </c>
      <c r="P113" s="196"/>
      <c r="Q113" s="196"/>
    </row>
    <row r="114" spans="1:17">
      <c r="A114" s="361" t="str">
        <f t="shared" si="6"/>
        <v>Female - U16 - 60m Hurdles</v>
      </c>
      <c r="B114" s="361" t="s">
        <v>151</v>
      </c>
      <c r="C114" s="361" t="s">
        <v>1047</v>
      </c>
      <c r="D114" s="361" t="s">
        <v>268</v>
      </c>
      <c r="E114" s="361" t="s">
        <v>165</v>
      </c>
      <c r="F114" s="359">
        <v>11.5</v>
      </c>
      <c r="G114" s="359">
        <v>11.2</v>
      </c>
      <c r="H114" s="359">
        <v>10.9</v>
      </c>
      <c r="I114" s="359">
        <v>10.6</v>
      </c>
      <c r="J114" s="359">
        <v>10.3</v>
      </c>
      <c r="K114" s="359">
        <v>10</v>
      </c>
      <c r="L114" s="359">
        <v>9.75</v>
      </c>
      <c r="M114" s="359">
        <v>9.5</v>
      </c>
      <c r="N114" s="359">
        <v>9.25</v>
      </c>
      <c r="O114" s="258"/>
      <c r="P114" s="196"/>
      <c r="Q114" s="196"/>
    </row>
    <row r="115" spans="1:17">
      <c r="A115" s="361" t="str">
        <f t="shared" si="6"/>
        <v>Female - U17 - 60m Hurdles</v>
      </c>
      <c r="B115" s="361" t="s">
        <v>151</v>
      </c>
      <c r="C115" s="361" t="s">
        <v>5</v>
      </c>
      <c r="D115" s="361" t="s">
        <v>268</v>
      </c>
      <c r="E115" s="361" t="s">
        <v>165</v>
      </c>
      <c r="F115" s="359">
        <v>11.2</v>
      </c>
      <c r="G115" s="359">
        <v>10.9</v>
      </c>
      <c r="H115" s="359">
        <v>10.6</v>
      </c>
      <c r="I115" s="359">
        <v>10.3</v>
      </c>
      <c r="J115" s="359">
        <v>10</v>
      </c>
      <c r="K115" s="359">
        <v>9.75</v>
      </c>
      <c r="L115" s="359">
        <v>9.5</v>
      </c>
      <c r="M115" s="359">
        <v>9.25</v>
      </c>
      <c r="N115" s="359">
        <v>9.0500000000000007</v>
      </c>
      <c r="O115" s="258">
        <v>10</v>
      </c>
      <c r="P115" s="196"/>
      <c r="Q115" s="196"/>
    </row>
    <row r="116" spans="1:17">
      <c r="A116" s="361" t="str">
        <f t="shared" si="6"/>
        <v>Female - U18 - 60m Hurdles</v>
      </c>
      <c r="B116" s="361" t="s">
        <v>151</v>
      </c>
      <c r="C116" s="361" t="s">
        <v>1048</v>
      </c>
      <c r="D116" s="361" t="s">
        <v>268</v>
      </c>
      <c r="E116" s="361" t="s">
        <v>165</v>
      </c>
      <c r="F116" s="359">
        <v>10.9</v>
      </c>
      <c r="G116" s="359">
        <v>10.6</v>
      </c>
      <c r="H116" s="359">
        <v>10.3</v>
      </c>
      <c r="I116" s="359">
        <v>10</v>
      </c>
      <c r="J116" s="359">
        <v>9.75</v>
      </c>
      <c r="K116" s="359">
        <v>9.5</v>
      </c>
      <c r="L116" s="359">
        <v>9.25</v>
      </c>
      <c r="M116" s="359">
        <v>9.0500000000000007</v>
      </c>
      <c r="N116" s="359">
        <v>8.9</v>
      </c>
      <c r="O116" s="258"/>
      <c r="P116" s="196"/>
      <c r="Q116" s="196"/>
    </row>
    <row r="117" spans="1:17">
      <c r="A117" s="361" t="str">
        <f t="shared" si="6"/>
        <v>Female - U20 - 60m Hurdles</v>
      </c>
      <c r="B117" s="361" t="s">
        <v>151</v>
      </c>
      <c r="C117" s="361" t="s">
        <v>203</v>
      </c>
      <c r="D117" s="361" t="s">
        <v>268</v>
      </c>
      <c r="E117" s="361" t="s">
        <v>165</v>
      </c>
      <c r="F117" s="361">
        <v>10.9</v>
      </c>
      <c r="G117" s="361">
        <v>10.6</v>
      </c>
      <c r="H117" s="361">
        <v>10.3</v>
      </c>
      <c r="I117" s="361">
        <v>10</v>
      </c>
      <c r="J117" s="361">
        <v>9.75</v>
      </c>
      <c r="K117" s="361">
        <v>9.5</v>
      </c>
      <c r="L117" s="361">
        <v>9.25</v>
      </c>
      <c r="M117" s="361">
        <v>9.0500000000000007</v>
      </c>
      <c r="N117" s="361">
        <v>8.9</v>
      </c>
      <c r="O117" s="258">
        <v>9.5</v>
      </c>
      <c r="P117" s="196"/>
      <c r="Q117" s="196"/>
    </row>
    <row r="118" spans="1:17">
      <c r="A118" s="361" t="str">
        <f t="shared" si="6"/>
        <v>Female - Senior - 60m Hurdles</v>
      </c>
      <c r="B118" s="361" t="s">
        <v>151</v>
      </c>
      <c r="C118" s="361" t="s">
        <v>7</v>
      </c>
      <c r="D118" s="361" t="s">
        <v>268</v>
      </c>
      <c r="E118" s="361" t="s">
        <v>165</v>
      </c>
      <c r="F118" s="361">
        <v>10.3</v>
      </c>
      <c r="G118" s="361">
        <v>10</v>
      </c>
      <c r="H118" s="361">
        <v>9.75</v>
      </c>
      <c r="I118" s="361">
        <v>9.5</v>
      </c>
      <c r="J118" s="361">
        <v>9.25</v>
      </c>
      <c r="K118" s="361">
        <v>9.0500000000000007</v>
      </c>
      <c r="L118" s="361">
        <v>8.9</v>
      </c>
      <c r="M118" s="361">
        <v>8.8000000000000007</v>
      </c>
      <c r="N118" s="361">
        <v>8.6999999999999993</v>
      </c>
      <c r="O118" s="258"/>
      <c r="P118" s="196"/>
      <c r="Q118" s="196"/>
    </row>
    <row r="119" spans="1:17">
      <c r="A119" s="361" t="str">
        <f t="shared" ref="A119:A228" si="33">B119&amp;" - "&amp;C119&amp;" - "&amp;E119</f>
        <v>Female - U13 - 75m Hurdles</v>
      </c>
      <c r="B119" s="361" t="s">
        <v>151</v>
      </c>
      <c r="C119" s="361" t="s">
        <v>3</v>
      </c>
      <c r="D119" s="361" t="s">
        <v>268</v>
      </c>
      <c r="E119" s="361" t="s">
        <v>167</v>
      </c>
      <c r="F119" s="359">
        <v>17.2</v>
      </c>
      <c r="G119" s="359">
        <v>16.3</v>
      </c>
      <c r="H119" s="359">
        <v>15.5</v>
      </c>
      <c r="I119" s="359">
        <v>14.8</v>
      </c>
      <c r="J119" s="359">
        <v>14.2</v>
      </c>
      <c r="K119" s="359">
        <v>13.7</v>
      </c>
      <c r="L119" s="359">
        <v>13.3</v>
      </c>
      <c r="M119" s="359">
        <v>12.9</v>
      </c>
      <c r="N119" s="359">
        <v>12.6</v>
      </c>
      <c r="O119" s="258"/>
      <c r="P119" s="196"/>
      <c r="Q119" s="196"/>
    </row>
    <row r="120" spans="1:17">
      <c r="A120" s="361" t="str">
        <f t="shared" si="33"/>
        <v>Female - U14 - 75m Hurdles</v>
      </c>
      <c r="B120" s="361" t="s">
        <v>151</v>
      </c>
      <c r="C120" s="361" t="s">
        <v>1046</v>
      </c>
      <c r="D120" s="361" t="s">
        <v>268</v>
      </c>
      <c r="E120" s="361" t="s">
        <v>167</v>
      </c>
      <c r="F120" s="359">
        <v>16.5</v>
      </c>
      <c r="G120" s="359">
        <v>15.6</v>
      </c>
      <c r="H120" s="359">
        <v>14.8</v>
      </c>
      <c r="I120" s="359">
        <v>14.1</v>
      </c>
      <c r="J120" s="359">
        <v>13.5</v>
      </c>
      <c r="K120" s="359">
        <v>13</v>
      </c>
      <c r="L120" s="359">
        <v>12.6</v>
      </c>
      <c r="M120" s="359">
        <v>12.3</v>
      </c>
      <c r="N120" s="359">
        <v>12</v>
      </c>
      <c r="O120" s="258"/>
      <c r="P120" s="196"/>
      <c r="Q120" s="196"/>
    </row>
    <row r="121" spans="1:17">
      <c r="A121" s="361" t="str">
        <f t="shared" si="33"/>
        <v>Female - U15 - 80m Hurdles</v>
      </c>
      <c r="B121" s="361" t="s">
        <v>151</v>
      </c>
      <c r="C121" s="361" t="s">
        <v>4</v>
      </c>
      <c r="D121" s="361" t="s">
        <v>268</v>
      </c>
      <c r="E121" s="361" t="s">
        <v>168</v>
      </c>
      <c r="F121" s="359">
        <v>17.5</v>
      </c>
      <c r="G121" s="359">
        <v>16.600000000000001</v>
      </c>
      <c r="H121" s="359">
        <v>15.7</v>
      </c>
      <c r="I121" s="359">
        <v>14.9</v>
      </c>
      <c r="J121" s="359">
        <v>14.2</v>
      </c>
      <c r="K121" s="359">
        <v>13.6</v>
      </c>
      <c r="L121" s="359">
        <v>13.1</v>
      </c>
      <c r="M121" s="359">
        <v>12.7</v>
      </c>
      <c r="N121" s="359">
        <v>12.4</v>
      </c>
      <c r="O121" s="258">
        <v>12.1</v>
      </c>
      <c r="P121" s="196">
        <v>12</v>
      </c>
      <c r="Q121" s="196">
        <v>11.25</v>
      </c>
    </row>
    <row r="122" spans="1:17">
      <c r="A122" s="361" t="str">
        <f t="shared" si="33"/>
        <v>Female - U16 - 80m Hurdles</v>
      </c>
      <c r="B122" s="361" t="s">
        <v>151</v>
      </c>
      <c r="C122" s="361" t="s">
        <v>1047</v>
      </c>
      <c r="D122" s="361" t="s">
        <v>268</v>
      </c>
      <c r="E122" s="361" t="s">
        <v>168</v>
      </c>
      <c r="F122" s="359">
        <v>17</v>
      </c>
      <c r="G122" s="359">
        <v>16</v>
      </c>
      <c r="H122" s="359">
        <v>15</v>
      </c>
      <c r="I122" s="359">
        <v>14.2</v>
      </c>
      <c r="J122" s="359">
        <v>13.5</v>
      </c>
      <c r="K122" s="359">
        <v>12.9</v>
      </c>
      <c r="L122" s="359">
        <v>12.4</v>
      </c>
      <c r="M122" s="359">
        <v>12</v>
      </c>
      <c r="N122" s="359">
        <v>11.7</v>
      </c>
      <c r="O122" s="258"/>
      <c r="P122" s="196"/>
      <c r="Q122" s="196"/>
    </row>
    <row r="123" spans="1:17">
      <c r="A123" s="361" t="str">
        <f t="shared" si="33"/>
        <v>Female - U17 - 100m Hurdles</v>
      </c>
      <c r="B123" s="361" t="s">
        <v>151</v>
      </c>
      <c r="C123" s="361" t="s">
        <v>5</v>
      </c>
      <c r="D123" s="361" t="s">
        <v>268</v>
      </c>
      <c r="E123" s="361" t="s">
        <v>169</v>
      </c>
      <c r="F123" s="359">
        <v>23</v>
      </c>
      <c r="G123" s="359">
        <v>21</v>
      </c>
      <c r="H123" s="359">
        <v>19.5</v>
      </c>
      <c r="I123" s="359">
        <v>18.399999999999999</v>
      </c>
      <c r="J123" s="359">
        <v>17.399999999999999</v>
      </c>
      <c r="K123" s="359">
        <v>16.8</v>
      </c>
      <c r="L123" s="359">
        <v>16.3</v>
      </c>
      <c r="M123" s="359">
        <v>15.8</v>
      </c>
      <c r="N123" s="359">
        <v>15.4</v>
      </c>
      <c r="O123" s="258">
        <v>12.4</v>
      </c>
      <c r="P123" s="196">
        <v>12.4</v>
      </c>
      <c r="Q123" s="196">
        <v>11.4</v>
      </c>
    </row>
    <row r="124" spans="1:17">
      <c r="A124" s="361" t="str">
        <f t="shared" si="33"/>
        <v>Female - U18 - 100m Hurdles</v>
      </c>
      <c r="B124" s="361" t="s">
        <v>151</v>
      </c>
      <c r="C124" s="361" t="s">
        <v>1048</v>
      </c>
      <c r="D124" s="361" t="s">
        <v>268</v>
      </c>
      <c r="E124" s="361" t="s">
        <v>169</v>
      </c>
      <c r="F124" s="359">
        <v>22</v>
      </c>
      <c r="G124" s="359">
        <v>20</v>
      </c>
      <c r="H124" s="359">
        <v>19</v>
      </c>
      <c r="I124" s="359">
        <v>18</v>
      </c>
      <c r="J124" s="359">
        <v>17</v>
      </c>
      <c r="K124" s="359">
        <v>16.5</v>
      </c>
      <c r="L124" s="359">
        <v>16</v>
      </c>
      <c r="M124" s="359">
        <v>15.5</v>
      </c>
      <c r="N124" s="359">
        <v>15</v>
      </c>
      <c r="O124" s="258"/>
      <c r="P124" s="196"/>
      <c r="Q124" s="196"/>
    </row>
    <row r="125" spans="1:17">
      <c r="A125" s="361" t="str">
        <f t="shared" si="33"/>
        <v>Female - U20 - 100m Hurdles</v>
      </c>
      <c r="B125" s="361" t="s">
        <v>151</v>
      </c>
      <c r="C125" s="361" t="s">
        <v>203</v>
      </c>
      <c r="D125" s="361" t="s">
        <v>268</v>
      </c>
      <c r="E125" s="361" t="s">
        <v>169</v>
      </c>
      <c r="F125" s="361">
        <v>20</v>
      </c>
      <c r="G125" s="361">
        <v>19</v>
      </c>
      <c r="H125" s="361">
        <v>18</v>
      </c>
      <c r="I125" s="361">
        <v>17</v>
      </c>
      <c r="J125" s="361">
        <v>16.5</v>
      </c>
      <c r="K125" s="361">
        <v>16</v>
      </c>
      <c r="L125" s="361">
        <v>15.5</v>
      </c>
      <c r="M125" s="361">
        <v>15</v>
      </c>
      <c r="N125" s="361">
        <v>14.6</v>
      </c>
      <c r="O125" s="258">
        <v>16.5</v>
      </c>
      <c r="P125" s="196">
        <v>15</v>
      </c>
      <c r="Q125" s="196">
        <v>14.1</v>
      </c>
    </row>
    <row r="126" spans="1:17">
      <c r="A126" s="361" t="str">
        <f t="shared" si="33"/>
        <v>Female - Senior - 100m Hurdles</v>
      </c>
      <c r="B126" s="361" t="s">
        <v>151</v>
      </c>
      <c r="C126" s="361" t="s">
        <v>7</v>
      </c>
      <c r="D126" s="361" t="s">
        <v>268</v>
      </c>
      <c r="E126" s="361" t="s">
        <v>169</v>
      </c>
      <c r="F126" s="361">
        <v>20</v>
      </c>
      <c r="G126" s="361">
        <v>18</v>
      </c>
      <c r="H126" s="361">
        <v>17</v>
      </c>
      <c r="I126" s="361">
        <v>16.5</v>
      </c>
      <c r="J126" s="361">
        <v>16</v>
      </c>
      <c r="K126" s="361">
        <v>15.5</v>
      </c>
      <c r="L126" s="361">
        <v>15</v>
      </c>
      <c r="M126" s="361">
        <v>14.6</v>
      </c>
      <c r="N126" s="361">
        <v>14.3</v>
      </c>
      <c r="O126" s="258">
        <v>15.1</v>
      </c>
      <c r="P126" s="196">
        <v>15</v>
      </c>
      <c r="Q126" s="196">
        <v>13.45</v>
      </c>
    </row>
    <row r="127" spans="1:17">
      <c r="A127" s="361" t="str">
        <f t="shared" si="33"/>
        <v>Female - U14 - 200m Hurdles</v>
      </c>
      <c r="B127" s="361" t="s">
        <v>151</v>
      </c>
      <c r="C127" s="361" t="s">
        <v>1046</v>
      </c>
      <c r="D127" s="361" t="s">
        <v>268</v>
      </c>
      <c r="E127" s="361" t="s">
        <v>1078</v>
      </c>
      <c r="F127" s="359">
        <v>45</v>
      </c>
      <c r="G127" s="359">
        <v>42.5</v>
      </c>
      <c r="H127" s="359">
        <v>40</v>
      </c>
      <c r="I127" s="359">
        <v>38</v>
      </c>
      <c r="J127" s="359">
        <v>36.5</v>
      </c>
      <c r="K127" s="359">
        <v>35</v>
      </c>
      <c r="L127" s="359">
        <v>33.5</v>
      </c>
      <c r="M127" s="359">
        <v>32.5</v>
      </c>
      <c r="N127" s="359">
        <v>31.5</v>
      </c>
      <c r="O127" s="258"/>
      <c r="P127" s="196"/>
      <c r="Q127" s="196"/>
    </row>
    <row r="128" spans="1:17">
      <c r="A128" s="361" t="str">
        <f t="shared" si="33"/>
        <v>Female - U16 - 300m Hurdles</v>
      </c>
      <c r="B128" s="361" t="s">
        <v>151</v>
      </c>
      <c r="C128" s="361" t="s">
        <v>1047</v>
      </c>
      <c r="D128" s="361" t="s">
        <v>268</v>
      </c>
      <c r="E128" s="361" t="s">
        <v>170</v>
      </c>
      <c r="F128" s="359">
        <v>60</v>
      </c>
      <c r="G128" s="359">
        <v>57.5</v>
      </c>
      <c r="H128" s="359">
        <v>55</v>
      </c>
      <c r="I128" s="359">
        <v>53.5</v>
      </c>
      <c r="J128" s="359">
        <v>52</v>
      </c>
      <c r="K128" s="359">
        <v>51</v>
      </c>
      <c r="L128" s="359">
        <v>50</v>
      </c>
      <c r="M128" s="359">
        <v>49</v>
      </c>
      <c r="N128" s="359">
        <v>48</v>
      </c>
      <c r="O128" s="258"/>
      <c r="P128" s="196"/>
      <c r="Q128" s="196"/>
    </row>
    <row r="129" spans="1:17">
      <c r="A129" s="361" t="str">
        <f t="shared" si="33"/>
        <v>Female - U17 - 400m Hurdles</v>
      </c>
      <c r="B129" s="361" t="s">
        <v>151</v>
      </c>
      <c r="C129" s="361" t="s">
        <v>5</v>
      </c>
      <c r="D129" s="361" t="s">
        <v>268</v>
      </c>
      <c r="E129" s="361" t="s">
        <v>171</v>
      </c>
      <c r="F129" s="359">
        <v>85</v>
      </c>
      <c r="G129" s="359">
        <v>82.5</v>
      </c>
      <c r="H129" s="359">
        <v>80</v>
      </c>
      <c r="I129" s="359">
        <v>77.5</v>
      </c>
      <c r="J129" s="359">
        <v>75</v>
      </c>
      <c r="K129" s="359">
        <v>73</v>
      </c>
      <c r="L129" s="359">
        <v>71</v>
      </c>
      <c r="M129" s="359">
        <v>69</v>
      </c>
      <c r="N129" s="359">
        <v>67</v>
      </c>
      <c r="O129" s="258">
        <v>48</v>
      </c>
      <c r="P129" s="196">
        <v>49</v>
      </c>
      <c r="Q129" s="196">
        <v>44</v>
      </c>
    </row>
    <row r="130" spans="1:17">
      <c r="A130" s="361" t="str">
        <f t="shared" si="33"/>
        <v>Female - U18 - 400m Hurdles</v>
      </c>
      <c r="B130" s="361" t="s">
        <v>151</v>
      </c>
      <c r="C130" s="361" t="s">
        <v>1048</v>
      </c>
      <c r="D130" s="361" t="s">
        <v>268</v>
      </c>
      <c r="E130" s="361" t="s">
        <v>171</v>
      </c>
      <c r="F130" s="359">
        <v>82.5</v>
      </c>
      <c r="G130" s="359">
        <v>80</v>
      </c>
      <c r="H130" s="359">
        <v>77.5</v>
      </c>
      <c r="I130" s="359">
        <v>75</v>
      </c>
      <c r="J130" s="359">
        <v>73</v>
      </c>
      <c r="K130" s="359">
        <v>71</v>
      </c>
      <c r="L130" s="359">
        <v>69</v>
      </c>
      <c r="M130" s="359">
        <v>67</v>
      </c>
      <c r="N130" s="359">
        <v>65</v>
      </c>
      <c r="O130" s="258"/>
      <c r="P130" s="196"/>
      <c r="Q130" s="196"/>
    </row>
    <row r="131" spans="1:17">
      <c r="A131" s="361" t="str">
        <f t="shared" si="33"/>
        <v>Female - U20 - 400m Hurdles</v>
      </c>
      <c r="B131" s="361" t="s">
        <v>151</v>
      </c>
      <c r="C131" s="361" t="s">
        <v>203</v>
      </c>
      <c r="D131" s="361" t="s">
        <v>268</v>
      </c>
      <c r="E131" s="361" t="s">
        <v>171</v>
      </c>
      <c r="F131" s="361">
        <v>82.5</v>
      </c>
      <c r="G131" s="361">
        <v>80</v>
      </c>
      <c r="H131" s="361">
        <v>77.5</v>
      </c>
      <c r="I131" s="361">
        <v>75</v>
      </c>
      <c r="J131" s="361">
        <v>73</v>
      </c>
      <c r="K131" s="361">
        <v>71</v>
      </c>
      <c r="L131" s="361">
        <v>69</v>
      </c>
      <c r="M131" s="361">
        <v>67</v>
      </c>
      <c r="N131" s="361">
        <v>65</v>
      </c>
      <c r="O131" s="258">
        <v>66</v>
      </c>
      <c r="P131" s="196">
        <v>72</v>
      </c>
      <c r="Q131" s="196">
        <v>62</v>
      </c>
    </row>
    <row r="132" spans="1:17">
      <c r="A132" s="361" t="str">
        <f t="shared" si="33"/>
        <v>Female - Senior - 400m Hurdles</v>
      </c>
      <c r="B132" s="361" t="s">
        <v>151</v>
      </c>
      <c r="C132" s="361" t="s">
        <v>7</v>
      </c>
      <c r="D132" s="361" t="s">
        <v>268</v>
      </c>
      <c r="E132" s="361" t="s">
        <v>171</v>
      </c>
      <c r="F132" s="361">
        <v>77.5</v>
      </c>
      <c r="G132" s="361">
        <v>75</v>
      </c>
      <c r="H132" s="361">
        <v>73</v>
      </c>
      <c r="I132" s="361">
        <v>71</v>
      </c>
      <c r="J132" s="361">
        <v>69</v>
      </c>
      <c r="K132" s="361">
        <v>67</v>
      </c>
      <c r="L132" s="361">
        <v>65</v>
      </c>
      <c r="M132" s="361">
        <v>63.5</v>
      </c>
      <c r="N132" s="361">
        <v>62</v>
      </c>
      <c r="O132" s="258">
        <v>63.5</v>
      </c>
      <c r="P132" s="196">
        <v>66</v>
      </c>
      <c r="Q132" s="196">
        <v>58</v>
      </c>
    </row>
    <row r="133" spans="1:17">
      <c r="A133" s="361" t="str">
        <f t="shared" si="33"/>
        <v>Male - U10 - 400m</v>
      </c>
      <c r="B133" s="361" t="s">
        <v>150</v>
      </c>
      <c r="C133" s="361" t="s">
        <v>554</v>
      </c>
      <c r="D133" s="361" t="s">
        <v>269</v>
      </c>
      <c r="E133" s="361" t="s">
        <v>164</v>
      </c>
      <c r="F133" s="413">
        <v>1.736111111111111E-3</v>
      </c>
      <c r="G133" s="413">
        <v>1.5625000000000001E-3</v>
      </c>
      <c r="H133" s="413">
        <v>1.3888888888888889E-3</v>
      </c>
      <c r="I133" s="413">
        <v>1.2731481481481483E-3</v>
      </c>
      <c r="J133" s="413">
        <v>1.1574074074074073E-3</v>
      </c>
      <c r="K133" s="413">
        <v>1.0995370370370371E-3</v>
      </c>
      <c r="L133" s="413">
        <v>1.0416666666666667E-3</v>
      </c>
      <c r="M133" s="413">
        <v>9.8379629629629642E-4</v>
      </c>
      <c r="N133" s="413">
        <v>9.2592592592592585E-4</v>
      </c>
      <c r="O133" s="258"/>
      <c r="P133" s="196"/>
      <c r="Q133" s="196"/>
    </row>
    <row r="134" spans="1:17">
      <c r="A134" s="361" t="str">
        <f t="shared" si="33"/>
        <v>Male - U12 - 400m</v>
      </c>
      <c r="B134" s="361" t="s">
        <v>150</v>
      </c>
      <c r="C134" s="361" t="s">
        <v>555</v>
      </c>
      <c r="D134" s="361" t="s">
        <v>269</v>
      </c>
      <c r="E134" s="361" t="s">
        <v>164</v>
      </c>
      <c r="F134" s="413">
        <v>1.3888888888888889E-3</v>
      </c>
      <c r="G134" s="413">
        <v>1.2731481481481483E-3</v>
      </c>
      <c r="H134" s="413">
        <v>1.1574074074074073E-3</v>
      </c>
      <c r="I134" s="413">
        <v>1.0995370370370371E-3</v>
      </c>
      <c r="J134" s="413">
        <v>1.0416666666666667E-3</v>
      </c>
      <c r="K134" s="413">
        <v>9.8379629629629642E-4</v>
      </c>
      <c r="L134" s="413">
        <v>9.2592592592592585E-4</v>
      </c>
      <c r="M134" s="413">
        <v>8.6805555555555551E-4</v>
      </c>
      <c r="N134" s="413">
        <v>8.1018518518518516E-4</v>
      </c>
      <c r="O134" s="258"/>
      <c r="P134" s="196"/>
      <c r="Q134" s="196"/>
    </row>
    <row r="135" spans="1:17">
      <c r="A135" s="361" t="str">
        <f t="shared" si="33"/>
        <v>Male - U12 - 600m</v>
      </c>
      <c r="B135" s="361" t="s">
        <v>150</v>
      </c>
      <c r="C135" s="361" t="s">
        <v>555</v>
      </c>
      <c r="D135" s="361" t="s">
        <v>269</v>
      </c>
      <c r="E135" s="361" t="s">
        <v>262</v>
      </c>
      <c r="F135" s="413">
        <v>1.736111111111111E-3</v>
      </c>
      <c r="G135" s="413">
        <v>1.6203703703703703E-3</v>
      </c>
      <c r="H135" s="413">
        <v>1.5046296296296294E-3</v>
      </c>
      <c r="I135" s="413">
        <v>1.4467592592592594E-3</v>
      </c>
      <c r="J135" s="413">
        <v>1.3888888888888889E-3</v>
      </c>
      <c r="K135" s="413">
        <v>1.3310185185185185E-3</v>
      </c>
      <c r="L135" s="413">
        <v>1.2962962962962963E-3</v>
      </c>
      <c r="M135" s="413">
        <v>1.261574074074074E-3</v>
      </c>
      <c r="N135" s="413">
        <v>1.2268518518518518E-3</v>
      </c>
      <c r="O135" s="258"/>
      <c r="P135" s="196"/>
      <c r="Q135" s="196"/>
    </row>
    <row r="136" spans="1:17">
      <c r="A136" s="361" t="str">
        <f t="shared" si="33"/>
        <v>Male - U13 - 600m</v>
      </c>
      <c r="B136" s="361" t="s">
        <v>150</v>
      </c>
      <c r="C136" s="361" t="s">
        <v>3</v>
      </c>
      <c r="D136" s="361" t="s">
        <v>269</v>
      </c>
      <c r="E136" s="361" t="s">
        <v>262</v>
      </c>
      <c r="F136" s="413">
        <v>1.5046296296296294E-3</v>
      </c>
      <c r="G136" s="413">
        <v>1.4467592592592594E-3</v>
      </c>
      <c r="H136" s="413">
        <v>1.3888888888888889E-3</v>
      </c>
      <c r="I136" s="413">
        <v>1.3310185185185185E-3</v>
      </c>
      <c r="J136" s="413">
        <v>1.2962962962962963E-3</v>
      </c>
      <c r="K136" s="413">
        <v>1.261574074074074E-3</v>
      </c>
      <c r="L136" s="413">
        <v>1.2268518518518518E-3</v>
      </c>
      <c r="M136" s="413">
        <v>1.1921296296296296E-3</v>
      </c>
      <c r="N136" s="413">
        <v>1.1574074074074073E-3</v>
      </c>
      <c r="O136" s="268"/>
      <c r="P136" s="201"/>
      <c r="Q136" s="201"/>
    </row>
    <row r="137" spans="1:17">
      <c r="A137" s="361" t="str">
        <f t="shared" si="33"/>
        <v>Male - U14 - 600m</v>
      </c>
      <c r="B137" s="361" t="s">
        <v>150</v>
      </c>
      <c r="C137" s="413" t="s">
        <v>1046</v>
      </c>
      <c r="D137" s="413" t="s">
        <v>269</v>
      </c>
      <c r="E137" s="413" t="s">
        <v>262</v>
      </c>
      <c r="F137" s="413">
        <v>1.3888888888888889E-3</v>
      </c>
      <c r="G137" s="413">
        <v>1.3310185185185185E-3</v>
      </c>
      <c r="H137" s="413">
        <v>1.2962962962962963E-3</v>
      </c>
      <c r="I137" s="413">
        <v>1.261574074074074E-3</v>
      </c>
      <c r="J137" s="413">
        <v>1.2268518518518518E-3</v>
      </c>
      <c r="K137" s="413">
        <v>1.1921296296296296E-3</v>
      </c>
      <c r="L137" s="413">
        <v>1.1574074074074073E-3</v>
      </c>
      <c r="M137" s="357">
        <v>1.1226851851851851E-3</v>
      </c>
      <c r="N137" s="357">
        <v>1.0995370370370371E-3</v>
      </c>
      <c r="O137" s="268"/>
      <c r="P137" s="201"/>
      <c r="Q137" s="201"/>
    </row>
    <row r="138" spans="1:17">
      <c r="A138" s="361" t="str">
        <f t="shared" si="33"/>
        <v>Male - U13 - 800m</v>
      </c>
      <c r="B138" s="361" t="s">
        <v>150</v>
      </c>
      <c r="C138" s="361" t="s">
        <v>3</v>
      </c>
      <c r="D138" s="361" t="s">
        <v>269</v>
      </c>
      <c r="E138" s="361" t="s">
        <v>263</v>
      </c>
      <c r="F138" s="413">
        <v>1.9675925925925928E-3</v>
      </c>
      <c r="G138" s="413">
        <v>1.9097222222222222E-3</v>
      </c>
      <c r="H138" s="413">
        <v>1.8518518518518517E-3</v>
      </c>
      <c r="I138" s="413">
        <v>1.7939814814814815E-3</v>
      </c>
      <c r="J138" s="413">
        <v>1.736111111111111E-3</v>
      </c>
      <c r="K138" s="413">
        <v>1.6782407407407406E-3</v>
      </c>
      <c r="L138" s="413">
        <v>1.6319444444444445E-3</v>
      </c>
      <c r="M138" s="413">
        <v>1.5972222222222221E-3</v>
      </c>
      <c r="N138" s="413">
        <v>1.5624999999999999E-3</v>
      </c>
      <c r="O138" s="268"/>
      <c r="P138" s="201"/>
      <c r="Q138" s="201"/>
    </row>
    <row r="139" spans="1:17">
      <c r="A139" s="361" t="str">
        <f t="shared" si="33"/>
        <v>Male - U14 - 800m</v>
      </c>
      <c r="B139" s="361" t="s">
        <v>150</v>
      </c>
      <c r="C139" s="361" t="s">
        <v>1046</v>
      </c>
      <c r="D139" s="361" t="s">
        <v>269</v>
      </c>
      <c r="E139" s="361" t="s">
        <v>263</v>
      </c>
      <c r="F139" s="413">
        <f t="shared" ref="F139:N139" si="34">SUM(F138+F140)/2</f>
        <v>1.8518518518518519E-3</v>
      </c>
      <c r="G139" s="413">
        <f t="shared" si="34"/>
        <v>1.7939814814814815E-3</v>
      </c>
      <c r="H139" s="413">
        <f t="shared" si="34"/>
        <v>1.7418981481481482E-3</v>
      </c>
      <c r="I139" s="413">
        <f t="shared" si="34"/>
        <v>1.6956018518518518E-3</v>
      </c>
      <c r="J139" s="413">
        <f t="shared" si="34"/>
        <v>1.6493055555555553E-3</v>
      </c>
      <c r="K139" s="413">
        <f t="shared" si="34"/>
        <v>1.6030092592592593E-3</v>
      </c>
      <c r="L139" s="413">
        <f t="shared" si="34"/>
        <v>1.5625000000000001E-3</v>
      </c>
      <c r="M139" s="413">
        <f t="shared" si="34"/>
        <v>1.5335648148148149E-3</v>
      </c>
      <c r="N139" s="413">
        <f t="shared" si="34"/>
        <v>1.5046296296296296E-3</v>
      </c>
      <c r="O139" s="268"/>
      <c r="P139" s="201"/>
      <c r="Q139" s="201"/>
    </row>
    <row r="140" spans="1:17">
      <c r="A140" s="361" t="str">
        <f t="shared" si="33"/>
        <v>Male - U15 - 800m</v>
      </c>
      <c r="B140" s="361" t="s">
        <v>150</v>
      </c>
      <c r="C140" s="361" t="s">
        <v>4</v>
      </c>
      <c r="D140" s="361" t="s">
        <v>269</v>
      </c>
      <c r="E140" s="361" t="s">
        <v>263</v>
      </c>
      <c r="F140" s="413">
        <v>1.736111111111111E-3</v>
      </c>
      <c r="G140" s="413">
        <v>1.6782407407407406E-3</v>
      </c>
      <c r="H140" s="413">
        <v>1.6319444444444445E-3</v>
      </c>
      <c r="I140" s="413">
        <v>1.5972222222222221E-3</v>
      </c>
      <c r="J140" s="413">
        <v>1.5624999999999999E-3</v>
      </c>
      <c r="K140" s="413">
        <v>1.5277777777777779E-3</v>
      </c>
      <c r="L140" s="413">
        <v>1.4930555555555556E-3</v>
      </c>
      <c r="M140" s="413">
        <v>1.4699074074074074E-3</v>
      </c>
      <c r="N140" s="413">
        <v>1.4467592592592594E-3</v>
      </c>
      <c r="O140" s="268">
        <v>1.4814814814814814E-3</v>
      </c>
      <c r="P140" s="201">
        <v>1.478587962962963E-3</v>
      </c>
      <c r="Q140" s="201">
        <v>1.3888888888888889E-3</v>
      </c>
    </row>
    <row r="141" spans="1:17">
      <c r="A141" s="361" t="str">
        <f t="shared" si="33"/>
        <v>Male - U16 - 800m</v>
      </c>
      <c r="B141" s="361" t="s">
        <v>150</v>
      </c>
      <c r="C141" s="361" t="s">
        <v>1047</v>
      </c>
      <c r="D141" s="361" t="s">
        <v>269</v>
      </c>
      <c r="E141" s="361" t="s">
        <v>263</v>
      </c>
      <c r="F141" s="413">
        <f t="shared" ref="F141:N141" si="35">SUM(F140+F142)/2</f>
        <v>1.6666666666666666E-3</v>
      </c>
      <c r="G141" s="413">
        <f t="shared" si="35"/>
        <v>1.6203703703703701E-3</v>
      </c>
      <c r="H141" s="413">
        <f t="shared" si="35"/>
        <v>1.5798611111111113E-3</v>
      </c>
      <c r="I141" s="413">
        <f t="shared" si="35"/>
        <v>1.5451388888888889E-3</v>
      </c>
      <c r="J141" s="413">
        <f t="shared" si="35"/>
        <v>1.5162037037037036E-3</v>
      </c>
      <c r="K141" s="413">
        <f t="shared" si="35"/>
        <v>1.4872685185185186E-3</v>
      </c>
      <c r="L141" s="413">
        <f t="shared" si="35"/>
        <v>1.4583333333333332E-3</v>
      </c>
      <c r="M141" s="413">
        <f t="shared" si="35"/>
        <v>1.4351851851851852E-3</v>
      </c>
      <c r="N141" s="413">
        <f t="shared" si="35"/>
        <v>1.4120370370370372E-3</v>
      </c>
      <c r="O141" s="268"/>
      <c r="P141" s="201"/>
      <c r="Q141" s="201"/>
    </row>
    <row r="142" spans="1:17">
      <c r="A142" s="361" t="str">
        <f t="shared" si="33"/>
        <v>Male - U17 - 800m</v>
      </c>
      <c r="B142" s="361" t="s">
        <v>150</v>
      </c>
      <c r="C142" s="361" t="s">
        <v>5</v>
      </c>
      <c r="D142" s="361" t="s">
        <v>269</v>
      </c>
      <c r="E142" s="361" t="s">
        <v>263</v>
      </c>
      <c r="F142" s="413">
        <v>1.5972222222222221E-3</v>
      </c>
      <c r="G142" s="413">
        <v>1.5624999999999999E-3</v>
      </c>
      <c r="H142" s="413">
        <v>1.5277777777777779E-3</v>
      </c>
      <c r="I142" s="413">
        <v>1.4930555555555556E-3</v>
      </c>
      <c r="J142" s="413">
        <v>1.4699074074074074E-3</v>
      </c>
      <c r="K142" s="413">
        <v>1.4467592592592594E-3</v>
      </c>
      <c r="L142" s="413">
        <v>1.423611111111111E-3</v>
      </c>
      <c r="M142" s="357">
        <v>1.4004629629629629E-3</v>
      </c>
      <c r="N142" s="357">
        <v>1.3773148148148147E-3</v>
      </c>
      <c r="O142" s="268">
        <v>1.3888888888888889E-3</v>
      </c>
      <c r="P142" s="201">
        <v>1.3796296296296297E-3</v>
      </c>
      <c r="Q142" s="201">
        <v>1.3194444444444443E-3</v>
      </c>
    </row>
    <row r="143" spans="1:17">
      <c r="A143" s="361" t="str">
        <f t="shared" si="33"/>
        <v>Male - U18 - 800m</v>
      </c>
      <c r="B143" s="361" t="s">
        <v>150</v>
      </c>
      <c r="C143" s="361" t="s">
        <v>1048</v>
      </c>
      <c r="D143" s="361" t="s">
        <v>269</v>
      </c>
      <c r="E143" s="361" t="s">
        <v>263</v>
      </c>
      <c r="F143" s="413">
        <f t="shared" ref="F143:N143" si="36">SUM(F142+F144)/2</f>
        <v>1.5625000000000001E-3</v>
      </c>
      <c r="G143" s="413">
        <f t="shared" si="36"/>
        <v>1.5277777777777776E-3</v>
      </c>
      <c r="H143" s="413">
        <f t="shared" si="36"/>
        <v>1.4988425925925926E-3</v>
      </c>
      <c r="I143" s="413">
        <f t="shared" si="36"/>
        <v>1.4699074074074076E-3</v>
      </c>
      <c r="J143" s="413">
        <f t="shared" si="36"/>
        <v>1.4467592592592592E-3</v>
      </c>
      <c r="K143" s="413">
        <f t="shared" si="36"/>
        <v>1.4236111111111112E-3</v>
      </c>
      <c r="L143" s="413">
        <f t="shared" si="36"/>
        <v>1.4004629629629627E-3</v>
      </c>
      <c r="M143" s="413">
        <f t="shared" si="36"/>
        <v>1.3773148148148147E-3</v>
      </c>
      <c r="N143" s="413">
        <f t="shared" si="36"/>
        <v>1.3541666666666667E-3</v>
      </c>
      <c r="O143"/>
      <c r="P143" s="201"/>
      <c r="Q143" s="201"/>
    </row>
    <row r="144" spans="1:17">
      <c r="A144" s="361" t="str">
        <f t="shared" si="33"/>
        <v>Male - U20 - 800m</v>
      </c>
      <c r="B144" s="361" t="s">
        <v>150</v>
      </c>
      <c r="C144" s="361" t="s">
        <v>203</v>
      </c>
      <c r="D144" s="361" t="s">
        <v>269</v>
      </c>
      <c r="E144" s="361" t="s">
        <v>263</v>
      </c>
      <c r="F144" s="413">
        <v>1.5277777777777779E-3</v>
      </c>
      <c r="G144" s="413">
        <v>1.4930555555555556E-3</v>
      </c>
      <c r="H144" s="413">
        <v>1.4699074074074074E-3</v>
      </c>
      <c r="I144" s="413">
        <v>1.4467592592592594E-3</v>
      </c>
      <c r="J144" s="413">
        <v>1.423611111111111E-3</v>
      </c>
      <c r="K144" s="357">
        <v>1.4004629629629629E-3</v>
      </c>
      <c r="L144" s="357">
        <v>1.3773148148148147E-3</v>
      </c>
      <c r="M144" s="357">
        <v>1.3541666666666667E-3</v>
      </c>
      <c r="N144" s="413">
        <v>1.3310185185185185E-3</v>
      </c>
      <c r="O144" s="268">
        <v>1.3425925925925925E-3</v>
      </c>
      <c r="P144" s="201">
        <v>1.3425925925925925E-3</v>
      </c>
      <c r="Q144" s="201">
        <v>1.2731481481481483E-3</v>
      </c>
    </row>
    <row r="145" spans="1:17">
      <c r="A145" s="361" t="str">
        <f t="shared" si="33"/>
        <v>Male - Senior - 800m</v>
      </c>
      <c r="B145" s="361" t="s">
        <v>150</v>
      </c>
      <c r="C145" s="361" t="s">
        <v>7</v>
      </c>
      <c r="D145" s="361" t="s">
        <v>269</v>
      </c>
      <c r="E145" s="361" t="s">
        <v>263</v>
      </c>
      <c r="F145" s="413">
        <v>1.4699074074074074E-3</v>
      </c>
      <c r="G145" s="413">
        <v>1.4467592592592594E-3</v>
      </c>
      <c r="H145" s="413">
        <v>1.423611111111111E-3</v>
      </c>
      <c r="I145" s="357">
        <v>1.4004629629629629E-3</v>
      </c>
      <c r="J145" s="357">
        <v>1.3773148148148147E-3</v>
      </c>
      <c r="K145" s="357">
        <v>1.3541666666666667E-3</v>
      </c>
      <c r="L145" s="413">
        <v>1.3310185185185185E-3</v>
      </c>
      <c r="M145" s="413">
        <v>1.3136574074074075E-3</v>
      </c>
      <c r="N145" s="413">
        <v>1.2962962962962963E-3</v>
      </c>
      <c r="O145" s="268">
        <v>1.2962962962962963E-3</v>
      </c>
      <c r="P145" s="201">
        <v>1.2928240740740741E-3</v>
      </c>
      <c r="Q145" s="201">
        <v>1.2384259259259258E-3</v>
      </c>
    </row>
    <row r="146" spans="1:17">
      <c r="A146" s="361" t="str">
        <f t="shared" si="33"/>
        <v>Male - U13 - 1200m</v>
      </c>
      <c r="B146" s="361" t="s">
        <v>150</v>
      </c>
      <c r="C146" s="361" t="s">
        <v>3</v>
      </c>
      <c r="D146" s="361" t="s">
        <v>269</v>
      </c>
      <c r="E146" s="361" t="s">
        <v>175</v>
      </c>
      <c r="F146" s="413">
        <v>3.3564814814814811E-3</v>
      </c>
      <c r="G146" s="413">
        <v>3.2407407407407406E-3</v>
      </c>
      <c r="H146" s="413">
        <v>3.1249999999999997E-3</v>
      </c>
      <c r="I146" s="413">
        <v>3.0092592592592588E-3</v>
      </c>
      <c r="J146" s="413">
        <v>2.8935185185185188E-3</v>
      </c>
      <c r="K146" s="413">
        <v>2.8124999999999995E-3</v>
      </c>
      <c r="L146" s="413">
        <v>2.7314814814814819E-3</v>
      </c>
      <c r="M146" s="413">
        <v>2.673611111111111E-3</v>
      </c>
      <c r="N146" s="413">
        <v>2.627314814814815E-3</v>
      </c>
      <c r="O146" s="268"/>
      <c r="P146" s="201"/>
      <c r="Q146" s="201"/>
    </row>
    <row r="147" spans="1:17">
      <c r="A147" s="361" t="str">
        <f t="shared" si="33"/>
        <v>Male - U14 - 1200m</v>
      </c>
      <c r="B147" s="361" t="s">
        <v>150</v>
      </c>
      <c r="C147" s="361" t="s">
        <v>1046</v>
      </c>
      <c r="D147" s="361" t="s">
        <v>269</v>
      </c>
      <c r="E147" s="361" t="s">
        <v>175</v>
      </c>
      <c r="F147" s="413">
        <v>3.2407407407407406E-3</v>
      </c>
      <c r="G147" s="413">
        <v>3.1249999999999997E-3</v>
      </c>
      <c r="H147" s="413">
        <v>3.0092592592592588E-3</v>
      </c>
      <c r="I147" s="413">
        <v>2.8935185185185188E-3</v>
      </c>
      <c r="J147" s="413">
        <v>2.8124999999999995E-3</v>
      </c>
      <c r="K147" s="413">
        <v>2.7314814814814819E-3</v>
      </c>
      <c r="L147" s="413">
        <v>2.673611111111111E-3</v>
      </c>
      <c r="M147" s="413">
        <v>2.627314814814815E-3</v>
      </c>
      <c r="N147" s="413">
        <v>2.5810185185185185E-3</v>
      </c>
      <c r="O147" s="268"/>
      <c r="P147" s="201"/>
      <c r="Q147" s="201"/>
    </row>
    <row r="148" spans="1:17">
      <c r="A148" s="361" t="str">
        <f t="shared" ref="A148:A155" si="37">B148&amp;" - "&amp;C148&amp;" - "&amp;E148</f>
        <v>Male - U13 - 1500m</v>
      </c>
      <c r="B148" s="361" t="s">
        <v>150</v>
      </c>
      <c r="C148" s="361" t="s">
        <v>3</v>
      </c>
      <c r="D148" s="361" t="s">
        <v>269</v>
      </c>
      <c r="E148" s="361" t="s">
        <v>176</v>
      </c>
      <c r="F148" s="413">
        <v>4.1666666666666666E-3</v>
      </c>
      <c r="G148" s="413">
        <v>3.9351851851851857E-3</v>
      </c>
      <c r="H148" s="413">
        <v>3.8194444444444443E-3</v>
      </c>
      <c r="I148" s="413">
        <v>3.7037037037037034E-3</v>
      </c>
      <c r="J148" s="413">
        <v>3.5879629629629629E-3</v>
      </c>
      <c r="K148" s="413">
        <v>3.472222222222222E-3</v>
      </c>
      <c r="L148" s="413">
        <v>3.3564814814814811E-3</v>
      </c>
      <c r="M148" s="413">
        <v>3.2407407407407406E-3</v>
      </c>
      <c r="N148" s="413">
        <v>3.1249999999999997E-3</v>
      </c>
      <c r="O148" s="268"/>
      <c r="P148" s="201"/>
      <c r="Q148" s="201"/>
    </row>
    <row r="149" spans="1:17">
      <c r="A149" s="361" t="str">
        <f t="shared" si="37"/>
        <v>Male - U14 - 1500m</v>
      </c>
      <c r="B149" s="361" t="s">
        <v>150</v>
      </c>
      <c r="C149" s="361" t="s">
        <v>1046</v>
      </c>
      <c r="D149" s="361" t="s">
        <v>269</v>
      </c>
      <c r="E149" s="361" t="s">
        <v>176</v>
      </c>
      <c r="F149" s="413">
        <f t="shared" ref="F149:N149" si="38">SUM(F148+F150)/2</f>
        <v>3.9930555555555552E-3</v>
      </c>
      <c r="G149" s="413">
        <f t="shared" si="38"/>
        <v>3.8194444444444448E-3</v>
      </c>
      <c r="H149" s="413">
        <f t="shared" si="38"/>
        <v>3.7037037037037038E-3</v>
      </c>
      <c r="I149" s="413">
        <f t="shared" si="38"/>
        <v>3.5879629629629629E-3</v>
      </c>
      <c r="J149" s="413">
        <f t="shared" si="38"/>
        <v>3.472222222222222E-3</v>
      </c>
      <c r="K149" s="413">
        <f t="shared" si="38"/>
        <v>3.3564814814814811E-3</v>
      </c>
      <c r="L149" s="413">
        <f t="shared" si="38"/>
        <v>3.2407407407407402E-3</v>
      </c>
      <c r="M149" s="413">
        <f t="shared" si="38"/>
        <v>3.153935185185185E-3</v>
      </c>
      <c r="N149" s="413">
        <f t="shared" si="38"/>
        <v>3.0671296296296293E-3</v>
      </c>
      <c r="O149" s="268"/>
      <c r="P149" s="201"/>
      <c r="Q149" s="201"/>
    </row>
    <row r="150" spans="1:17">
      <c r="A150" s="361" t="str">
        <f t="shared" si="37"/>
        <v>Male - U15 - 1500m</v>
      </c>
      <c r="B150" s="361" t="s">
        <v>150</v>
      </c>
      <c r="C150" s="361" t="s">
        <v>4</v>
      </c>
      <c r="D150" s="361" t="s">
        <v>269</v>
      </c>
      <c r="E150" s="361" t="s">
        <v>176</v>
      </c>
      <c r="F150" s="413">
        <v>3.8194444444444443E-3</v>
      </c>
      <c r="G150" s="413">
        <v>3.7037037037037034E-3</v>
      </c>
      <c r="H150" s="413">
        <v>3.5879629629629629E-3</v>
      </c>
      <c r="I150" s="413">
        <v>3.472222222222222E-3</v>
      </c>
      <c r="J150" s="413">
        <v>3.3564814814814811E-3</v>
      </c>
      <c r="K150" s="413">
        <v>3.2407407407407406E-3</v>
      </c>
      <c r="L150" s="413">
        <v>3.1249999999999997E-3</v>
      </c>
      <c r="M150" s="413">
        <v>3.0671296296296297E-3</v>
      </c>
      <c r="N150" s="357">
        <v>3.0092592592592588E-3</v>
      </c>
      <c r="O150" s="268">
        <v>3.1249999999999997E-3</v>
      </c>
      <c r="P150" s="201">
        <v>3.0671296296296297E-3</v>
      </c>
      <c r="Q150" s="201">
        <v>2.9166666666666668E-3</v>
      </c>
    </row>
    <row r="151" spans="1:17">
      <c r="A151" s="361" t="str">
        <f t="shared" si="37"/>
        <v>Male - U16 - 1500m</v>
      </c>
      <c r="B151" s="361" t="s">
        <v>150</v>
      </c>
      <c r="C151" s="361" t="s">
        <v>1047</v>
      </c>
      <c r="D151" s="361" t="s">
        <v>269</v>
      </c>
      <c r="E151" s="361" t="s">
        <v>176</v>
      </c>
      <c r="F151" s="413">
        <f t="shared" ref="F151:N151" si="39">SUM(F150+F152)/2</f>
        <v>3.6458333333333334E-3</v>
      </c>
      <c r="G151" s="413">
        <f t="shared" si="39"/>
        <v>3.5300925925925925E-3</v>
      </c>
      <c r="H151" s="413">
        <f t="shared" si="39"/>
        <v>3.4143518518518516E-3</v>
      </c>
      <c r="I151" s="413">
        <f t="shared" si="39"/>
        <v>3.2986111111111107E-3</v>
      </c>
      <c r="J151" s="413">
        <f t="shared" si="39"/>
        <v>3.2118055555555554E-3</v>
      </c>
      <c r="K151" s="413">
        <f t="shared" si="39"/>
        <v>3.1249999999999997E-3</v>
      </c>
      <c r="L151" s="413">
        <f t="shared" si="39"/>
        <v>3.0381944444444441E-3</v>
      </c>
      <c r="M151" s="413">
        <f t="shared" si="39"/>
        <v>2.9803240740740745E-3</v>
      </c>
      <c r="N151" s="413">
        <f t="shared" si="39"/>
        <v>2.9224537037037032E-3</v>
      </c>
      <c r="O151" s="268"/>
      <c r="P151" s="201"/>
      <c r="Q151" s="201"/>
    </row>
    <row r="152" spans="1:17">
      <c r="A152" s="361" t="str">
        <f t="shared" si="37"/>
        <v>Male - U17 - 1500m</v>
      </c>
      <c r="B152" s="361" t="s">
        <v>150</v>
      </c>
      <c r="C152" s="361" t="s">
        <v>5</v>
      </c>
      <c r="D152" s="361" t="s">
        <v>269</v>
      </c>
      <c r="E152" s="361" t="s">
        <v>176</v>
      </c>
      <c r="F152" s="413">
        <v>3.472222222222222E-3</v>
      </c>
      <c r="G152" s="413">
        <v>3.3564814814814811E-3</v>
      </c>
      <c r="H152" s="413">
        <v>3.2407407407407406E-3</v>
      </c>
      <c r="I152" s="413">
        <v>3.1249999999999997E-3</v>
      </c>
      <c r="J152" s="413">
        <v>3.0671296296296297E-3</v>
      </c>
      <c r="K152" s="357">
        <v>3.0092592592592588E-3</v>
      </c>
      <c r="L152" s="357">
        <v>2.9513888888888888E-3</v>
      </c>
      <c r="M152" s="357">
        <v>2.8935185185185188E-3</v>
      </c>
      <c r="N152" s="357">
        <v>2.8356481481481479E-3</v>
      </c>
      <c r="O152" s="268">
        <v>2.9166666666666668E-3</v>
      </c>
      <c r="P152" s="201">
        <v>2.8819444444444444E-3</v>
      </c>
      <c r="Q152" s="201">
        <v>2.7199074074074074E-3</v>
      </c>
    </row>
    <row r="153" spans="1:17">
      <c r="A153" s="361" t="str">
        <f t="shared" si="37"/>
        <v>Male - U18 - 1500m</v>
      </c>
      <c r="B153" s="361" t="s">
        <v>150</v>
      </c>
      <c r="C153" s="361" t="s">
        <v>1048</v>
      </c>
      <c r="D153" s="361" t="s">
        <v>269</v>
      </c>
      <c r="E153" s="361" t="s">
        <v>176</v>
      </c>
      <c r="F153" s="413">
        <f t="shared" ref="F153:N153" si="40">SUM(F152+F154)/2</f>
        <v>3.3564814814814811E-3</v>
      </c>
      <c r="G153" s="413">
        <f t="shared" si="40"/>
        <v>3.2407407407407402E-3</v>
      </c>
      <c r="H153" s="413">
        <f t="shared" si="40"/>
        <v>3.153935185185185E-3</v>
      </c>
      <c r="I153" s="413">
        <f t="shared" si="40"/>
        <v>3.0671296296296293E-3</v>
      </c>
      <c r="J153" s="413">
        <f t="shared" si="40"/>
        <v>3.0092592592592593E-3</v>
      </c>
      <c r="K153" s="413">
        <f t="shared" si="40"/>
        <v>2.9513888888888888E-3</v>
      </c>
      <c r="L153" s="413">
        <f t="shared" si="40"/>
        <v>2.8935185185185184E-3</v>
      </c>
      <c r="M153" s="413">
        <f t="shared" si="40"/>
        <v>2.8356481481481483E-3</v>
      </c>
      <c r="N153" s="413">
        <f t="shared" si="40"/>
        <v>2.7922453703703703E-3</v>
      </c>
      <c r="O153" s="268"/>
      <c r="P153" s="201"/>
      <c r="Q153" s="201"/>
    </row>
    <row r="154" spans="1:17">
      <c r="A154" s="361" t="str">
        <f t="shared" si="37"/>
        <v>Male - U20 - 1500m</v>
      </c>
      <c r="B154" s="361" t="s">
        <v>150</v>
      </c>
      <c r="C154" s="361" t="s">
        <v>203</v>
      </c>
      <c r="D154" s="361" t="s">
        <v>269</v>
      </c>
      <c r="E154" s="361" t="s">
        <v>176</v>
      </c>
      <c r="F154" s="413">
        <v>3.2407407407407406E-3</v>
      </c>
      <c r="G154" s="413">
        <v>3.1249999999999997E-3</v>
      </c>
      <c r="H154" s="413">
        <v>3.0671296296296297E-3</v>
      </c>
      <c r="I154" s="357">
        <v>3.0092592592592588E-3</v>
      </c>
      <c r="J154" s="357">
        <v>2.9513888888888888E-3</v>
      </c>
      <c r="K154" s="357">
        <v>2.8935185185185188E-3</v>
      </c>
      <c r="L154" s="357">
        <v>2.8356481481481479E-3</v>
      </c>
      <c r="M154" s="357">
        <v>2.7777777777777779E-3</v>
      </c>
      <c r="N154" s="357">
        <v>2.7488425925925927E-3</v>
      </c>
      <c r="O154" s="268">
        <v>2.7546296296296294E-3</v>
      </c>
      <c r="P154" s="201">
        <v>2.7777777777777779E-3</v>
      </c>
      <c r="Q154" s="201">
        <v>2.6504629629629625E-3</v>
      </c>
    </row>
    <row r="155" spans="1:17">
      <c r="A155" s="361" t="str">
        <f t="shared" si="37"/>
        <v>Male - Senior - 1500m</v>
      </c>
      <c r="B155" s="361" t="s">
        <v>150</v>
      </c>
      <c r="C155" s="361" t="s">
        <v>7</v>
      </c>
      <c r="D155" s="361" t="s">
        <v>269</v>
      </c>
      <c r="E155" s="361" t="s">
        <v>176</v>
      </c>
      <c r="F155" s="357">
        <v>3.0092592592592588E-3</v>
      </c>
      <c r="G155" s="357">
        <v>2.9513888888888888E-3</v>
      </c>
      <c r="H155" s="357">
        <v>2.8935185185185188E-3</v>
      </c>
      <c r="I155" s="357">
        <v>2.8356481481481479E-3</v>
      </c>
      <c r="J155" s="357">
        <v>2.7777777777777779E-3</v>
      </c>
      <c r="K155" s="357">
        <v>2.7488425925925927E-3</v>
      </c>
      <c r="L155" s="357">
        <v>2.7199074074074074E-3</v>
      </c>
      <c r="M155" s="357">
        <v>2.6909722222222226E-3</v>
      </c>
      <c r="N155" s="357">
        <v>2.6620370370370374E-3</v>
      </c>
      <c r="O155" s="268">
        <v>2.6967592592592594E-3</v>
      </c>
      <c r="P155" s="201">
        <v>2.6446759259259258E-3</v>
      </c>
      <c r="Q155" s="201">
        <v>2.5289351851851853E-3</v>
      </c>
    </row>
    <row r="156" spans="1:17">
      <c r="A156" s="361" t="str">
        <f t="shared" si="33"/>
        <v>Male - U15 - 3000m</v>
      </c>
      <c r="B156" s="361" t="s">
        <v>150</v>
      </c>
      <c r="C156" s="361" t="s">
        <v>4</v>
      </c>
      <c r="D156" s="361" t="s">
        <v>269</v>
      </c>
      <c r="E156" s="361" t="s">
        <v>178</v>
      </c>
      <c r="F156" s="413">
        <v>7.9861111111111122E-3</v>
      </c>
      <c r="G156" s="413">
        <v>7.6388888888888886E-3</v>
      </c>
      <c r="H156" s="413">
        <v>7.4652777777777781E-3</v>
      </c>
      <c r="I156" s="413">
        <v>7.2916666666666659E-3</v>
      </c>
      <c r="J156" s="413">
        <v>7.1180555555555554E-3</v>
      </c>
      <c r="K156" s="357">
        <v>6.9444444444444441E-3</v>
      </c>
      <c r="L156" s="357">
        <v>6.7708333333333336E-3</v>
      </c>
      <c r="M156" s="357">
        <v>6.5972222222222222E-3</v>
      </c>
      <c r="N156" s="357">
        <v>6.4236111111111117E-3</v>
      </c>
      <c r="O156" s="268">
        <v>6.9444444444444441E-3</v>
      </c>
      <c r="P156" s="201">
        <v>7.0023148148148154E-3</v>
      </c>
      <c r="Q156" s="201">
        <v>6.4236111111111117E-3</v>
      </c>
    </row>
    <row r="157" spans="1:17">
      <c r="A157" s="361" t="str">
        <f t="shared" si="33"/>
        <v>Male - U16 - 3000m</v>
      </c>
      <c r="B157" s="361" t="s">
        <v>150</v>
      </c>
      <c r="C157" s="361" t="s">
        <v>1047</v>
      </c>
      <c r="D157" s="361" t="s">
        <v>269</v>
      </c>
      <c r="E157" s="361" t="s">
        <v>178</v>
      </c>
      <c r="F157" s="413">
        <f t="shared" ref="F157:N157" si="41">SUM(F156+F158)/2</f>
        <v>7.6388888888888895E-3</v>
      </c>
      <c r="G157" s="413">
        <f t="shared" si="41"/>
        <v>7.378472222222222E-3</v>
      </c>
      <c r="H157" s="413">
        <f t="shared" si="41"/>
        <v>7.2048611111111115E-3</v>
      </c>
      <c r="I157" s="413">
        <f t="shared" si="41"/>
        <v>7.0312499999999993E-3</v>
      </c>
      <c r="J157" s="413">
        <f t="shared" si="41"/>
        <v>6.8576388888888888E-3</v>
      </c>
      <c r="K157" s="413">
        <f t="shared" si="41"/>
        <v>6.6840277777777783E-3</v>
      </c>
      <c r="L157" s="413">
        <f t="shared" si="41"/>
        <v>6.5393518518518517E-3</v>
      </c>
      <c r="M157" s="413">
        <f t="shared" si="41"/>
        <v>6.4062499999999996E-3</v>
      </c>
      <c r="N157" s="413">
        <f t="shared" si="41"/>
        <v>6.278935185185186E-3</v>
      </c>
      <c r="O157" s="268"/>
      <c r="P157" s="201"/>
      <c r="Q157" s="201"/>
    </row>
    <row r="158" spans="1:17">
      <c r="A158" s="361" t="str">
        <f t="shared" si="33"/>
        <v>Male - U17 - 3000m</v>
      </c>
      <c r="B158" s="361" t="s">
        <v>150</v>
      </c>
      <c r="C158" s="361" t="s">
        <v>5</v>
      </c>
      <c r="D158" s="361" t="s">
        <v>269</v>
      </c>
      <c r="E158" s="361" t="s">
        <v>178</v>
      </c>
      <c r="F158" s="413">
        <v>7.2916666666666659E-3</v>
      </c>
      <c r="G158" s="413">
        <v>7.1180555555555554E-3</v>
      </c>
      <c r="H158" s="357">
        <v>6.9444444444444441E-3</v>
      </c>
      <c r="I158" s="357">
        <v>6.7708333333333336E-3</v>
      </c>
      <c r="J158" s="357">
        <v>6.5972222222222222E-3</v>
      </c>
      <c r="K158" s="357">
        <v>6.4236111111111117E-3</v>
      </c>
      <c r="L158" s="357">
        <v>6.3078703703703708E-3</v>
      </c>
      <c r="M158" s="357">
        <v>6.215277777777777E-3</v>
      </c>
      <c r="N158" s="357">
        <v>6.1342592592592594E-3</v>
      </c>
      <c r="O158" s="268">
        <v>6.2847222222222228E-3</v>
      </c>
      <c r="P158" s="201">
        <v>6.4236111111111117E-3</v>
      </c>
      <c r="Q158" s="201">
        <v>5.9722222222222225E-3</v>
      </c>
    </row>
    <row r="159" spans="1:17">
      <c r="A159" s="361" t="str">
        <f t="shared" si="33"/>
        <v>Male - U18 - 3000m</v>
      </c>
      <c r="B159" s="361" t="s">
        <v>150</v>
      </c>
      <c r="C159" s="361" t="s">
        <v>1048</v>
      </c>
      <c r="D159" s="361" t="s">
        <v>269</v>
      </c>
      <c r="E159" s="361" t="s">
        <v>178</v>
      </c>
      <c r="F159" s="413">
        <f t="shared" ref="F159:N159" si="42">SUM(F158+F160)/2</f>
        <v>6.9444444444444441E-3</v>
      </c>
      <c r="G159" s="413">
        <f t="shared" si="42"/>
        <v>6.7708333333333336E-3</v>
      </c>
      <c r="H159" s="413">
        <f t="shared" si="42"/>
        <v>6.626157407407407E-3</v>
      </c>
      <c r="I159" s="413">
        <f t="shared" si="42"/>
        <v>6.4930555555555557E-3</v>
      </c>
      <c r="J159" s="413">
        <f t="shared" si="42"/>
        <v>6.3657407407407413E-3</v>
      </c>
      <c r="K159" s="413">
        <f t="shared" si="42"/>
        <v>6.2500000000000003E-3</v>
      </c>
      <c r="L159" s="413">
        <f t="shared" si="42"/>
        <v>6.1631944444444442E-3</v>
      </c>
      <c r="M159" s="413">
        <f t="shared" si="42"/>
        <v>6.0879629629629634E-3</v>
      </c>
      <c r="N159" s="413">
        <f t="shared" si="42"/>
        <v>6.0185185185185185E-3</v>
      </c>
      <c r="O159" s="268"/>
      <c r="P159" s="201"/>
      <c r="Q159" s="201"/>
    </row>
    <row r="160" spans="1:17">
      <c r="A160" s="361" t="str">
        <f t="shared" si="33"/>
        <v>Male - U20 - 3000m</v>
      </c>
      <c r="B160" s="361" t="s">
        <v>150</v>
      </c>
      <c r="C160" s="361" t="s">
        <v>203</v>
      </c>
      <c r="D160" s="361" t="s">
        <v>269</v>
      </c>
      <c r="E160" s="361" t="s">
        <v>178</v>
      </c>
      <c r="F160" s="357">
        <v>6.5972222222222222E-3</v>
      </c>
      <c r="G160" s="357">
        <v>6.4236111111111117E-3</v>
      </c>
      <c r="H160" s="357">
        <v>6.3078703703703708E-3</v>
      </c>
      <c r="I160" s="357">
        <v>6.215277777777777E-3</v>
      </c>
      <c r="J160" s="357">
        <v>6.1342592592592594E-3</v>
      </c>
      <c r="K160" s="357">
        <v>6.076388888888889E-3</v>
      </c>
      <c r="L160" s="357">
        <v>6.0185185185185177E-3</v>
      </c>
      <c r="M160" s="357">
        <v>5.9606481481481489E-3</v>
      </c>
      <c r="N160" s="357">
        <v>5.9027777777777776E-3</v>
      </c>
      <c r="O160" s="268"/>
      <c r="P160" s="201">
        <v>6.1342592592592594E-3</v>
      </c>
      <c r="Q160" s="201">
        <v>5.7870370370370376E-3</v>
      </c>
    </row>
    <row r="161" spans="1:17">
      <c r="A161" s="361" t="str">
        <f t="shared" si="33"/>
        <v>Male - Senior - 3000m</v>
      </c>
      <c r="B161" s="361" t="s">
        <v>150</v>
      </c>
      <c r="C161" s="361" t="s">
        <v>7</v>
      </c>
      <c r="D161" s="361" t="s">
        <v>269</v>
      </c>
      <c r="E161" s="361" t="s">
        <v>178</v>
      </c>
      <c r="F161" s="357">
        <v>6.215277777777777E-3</v>
      </c>
      <c r="G161" s="357">
        <v>6.1342592592592594E-3</v>
      </c>
      <c r="H161" s="357">
        <v>6.076388888888889E-3</v>
      </c>
      <c r="I161" s="357">
        <v>6.0185185185185177E-3</v>
      </c>
      <c r="J161" s="357">
        <v>5.9606481481481489E-3</v>
      </c>
      <c r="K161" s="357">
        <v>5.9027777777777776E-3</v>
      </c>
      <c r="L161" s="357">
        <v>5.8449074074074072E-3</v>
      </c>
      <c r="M161" s="357">
        <v>5.7870370370370376E-3</v>
      </c>
      <c r="N161" s="357">
        <v>5.7291666666666671E-3</v>
      </c>
      <c r="O161" s="268"/>
      <c r="P161" s="201"/>
      <c r="Q161" s="201"/>
    </row>
    <row r="162" spans="1:17">
      <c r="A162" s="361" t="str">
        <f t="shared" si="33"/>
        <v>Male - U18 - 5000m</v>
      </c>
      <c r="B162" s="361" t="s">
        <v>150</v>
      </c>
      <c r="C162" s="361" t="s">
        <v>1048</v>
      </c>
      <c r="D162" s="361" t="s">
        <v>269</v>
      </c>
      <c r="E162" s="361" t="s">
        <v>179</v>
      </c>
      <c r="F162" s="413">
        <v>1.5277777777777777E-2</v>
      </c>
      <c r="G162" s="413">
        <v>1.4583333333333334E-2</v>
      </c>
      <c r="H162" s="413">
        <v>1.3888888888888888E-2</v>
      </c>
      <c r="I162" s="413">
        <v>1.3541666666666667E-2</v>
      </c>
      <c r="J162" s="413">
        <v>1.3194444444444444E-2</v>
      </c>
      <c r="K162" s="413">
        <v>1.2847222222222222E-2</v>
      </c>
      <c r="L162" s="413">
        <v>1.2499999999999999E-2</v>
      </c>
      <c r="M162" s="413">
        <v>1.2152777777777778E-2</v>
      </c>
      <c r="N162" s="413">
        <v>1.1805555555555555E-2</v>
      </c>
      <c r="O162" s="268"/>
      <c r="P162" s="201"/>
      <c r="Q162" s="201"/>
    </row>
    <row r="163" spans="1:17">
      <c r="A163" s="361" t="str">
        <f t="shared" si="33"/>
        <v>Male - U20 - 5000m</v>
      </c>
      <c r="B163" s="361" t="s">
        <v>150</v>
      </c>
      <c r="C163" s="361" t="s">
        <v>203</v>
      </c>
      <c r="D163" s="361" t="s">
        <v>269</v>
      </c>
      <c r="E163" s="361" t="s">
        <v>179</v>
      </c>
      <c r="F163" s="413">
        <v>1.3888888888888888E-2</v>
      </c>
      <c r="G163" s="413">
        <v>1.3194444444444444E-2</v>
      </c>
      <c r="H163" s="413">
        <v>1.2499999999999999E-2</v>
      </c>
      <c r="I163" s="357">
        <v>1.2152777777777778E-2</v>
      </c>
      <c r="J163" s="357">
        <v>1.1805555555555555E-2</v>
      </c>
      <c r="K163" s="357">
        <v>1.1458333333333334E-2</v>
      </c>
      <c r="L163" s="357">
        <v>1.1226851851851854E-2</v>
      </c>
      <c r="M163" s="357">
        <v>1.0995370370370371E-2</v>
      </c>
      <c r="N163" s="357">
        <v>1.0798611111111111E-2</v>
      </c>
      <c r="O163" s="268">
        <v>1.0937500000000001E-2</v>
      </c>
      <c r="P163" s="201">
        <v>1.1458333333333334E-2</v>
      </c>
      <c r="Q163" s="201">
        <v>1.0243055555555556E-2</v>
      </c>
    </row>
    <row r="164" spans="1:17" s="158" customFormat="1">
      <c r="A164" s="361" t="str">
        <f t="shared" si="33"/>
        <v>Male - Senior  - 5000m</v>
      </c>
      <c r="B164" s="361" t="s">
        <v>150</v>
      </c>
      <c r="C164" s="361" t="s">
        <v>69</v>
      </c>
      <c r="D164" s="361" t="s">
        <v>269</v>
      </c>
      <c r="E164" s="361" t="s">
        <v>179</v>
      </c>
      <c r="F164" s="357">
        <v>1.1226851851851854E-2</v>
      </c>
      <c r="G164" s="357">
        <v>1.0995370370370371E-2</v>
      </c>
      <c r="H164" s="357">
        <v>1.0798611111111111E-2</v>
      </c>
      <c r="I164" s="357">
        <v>1.0636574074074074E-2</v>
      </c>
      <c r="J164" s="357">
        <v>1.0474537037037037E-2</v>
      </c>
      <c r="K164" s="357">
        <v>1.0324074074074074E-2</v>
      </c>
      <c r="L164" s="357">
        <v>1.0185185185185184E-2</v>
      </c>
      <c r="M164" s="357">
        <v>1.0069444444444445E-2</v>
      </c>
      <c r="N164" s="357">
        <v>9.9537037037037042E-3</v>
      </c>
      <c r="O164" s="268">
        <v>1.0069444444444445E-2</v>
      </c>
      <c r="P164" s="201">
        <v>1.0069444444444445E-2</v>
      </c>
      <c r="Q164" s="201">
        <v>9.4907407407407406E-3</v>
      </c>
    </row>
    <row r="165" spans="1:17" s="158" customFormat="1">
      <c r="A165" s="361" t="str">
        <f t="shared" si="33"/>
        <v>Male - Senior  - 10,000m</v>
      </c>
      <c r="B165" s="361" t="s">
        <v>150</v>
      </c>
      <c r="C165" s="361" t="s">
        <v>69</v>
      </c>
      <c r="D165" s="361" t="s">
        <v>269</v>
      </c>
      <c r="E165" s="361" t="s">
        <v>180</v>
      </c>
      <c r="F165" s="357">
        <v>2.3379629629629629E-2</v>
      </c>
      <c r="G165" s="357">
        <v>2.2916666666666669E-2</v>
      </c>
      <c r="H165" s="357">
        <v>2.2569444444444444E-2</v>
      </c>
      <c r="I165" s="357">
        <v>2.2222222222222223E-2</v>
      </c>
      <c r="J165" s="357">
        <v>2.1875000000000002E-2</v>
      </c>
      <c r="K165" s="357">
        <v>2.1527777777777781E-2</v>
      </c>
      <c r="L165" s="357">
        <v>2.1180555555555553E-2</v>
      </c>
      <c r="M165" s="357">
        <v>2.0833333333333332E-2</v>
      </c>
      <c r="N165" s="357">
        <v>2.0659722222222222E-2</v>
      </c>
      <c r="O165" s="268"/>
      <c r="P165" s="201">
        <v>2.1817129629629631E-2</v>
      </c>
      <c r="Q165" s="201">
        <v>2.013888888888889E-2</v>
      </c>
    </row>
    <row r="166" spans="1:17" s="158" customFormat="1">
      <c r="A166" s="361" t="str">
        <f t="shared" si="33"/>
        <v>Male - Senior  - Half Marathon</v>
      </c>
      <c r="B166" s="361" t="s">
        <v>150</v>
      </c>
      <c r="C166" s="361" t="s">
        <v>69</v>
      </c>
      <c r="D166" s="361" t="s">
        <v>1254</v>
      </c>
      <c r="E166" s="361" t="s">
        <v>1061</v>
      </c>
      <c r="F166" s="358">
        <v>5.451388888888889E-2</v>
      </c>
      <c r="G166" s="358">
        <v>5.3124999999999999E-2</v>
      </c>
      <c r="H166" s="358">
        <v>5.2083333333333336E-2</v>
      </c>
      <c r="I166" s="358">
        <v>5.1041666666666673E-2</v>
      </c>
      <c r="J166" s="358">
        <v>4.9999999999999996E-2</v>
      </c>
      <c r="K166" s="358">
        <v>4.8958333333333333E-2</v>
      </c>
      <c r="L166" s="358">
        <v>4.7916666666666663E-2</v>
      </c>
      <c r="M166" s="358">
        <v>4.6875E-2</v>
      </c>
      <c r="N166" s="358">
        <v>4.5833333333333337E-2</v>
      </c>
      <c r="O166" s="268"/>
      <c r="P166" s="201"/>
      <c r="Q166" s="201"/>
    </row>
    <row r="167" spans="1:17" s="158" customFormat="1">
      <c r="A167" s="361" t="str">
        <f t="shared" si="33"/>
        <v>Male - Senior  - Marathon</v>
      </c>
      <c r="B167" s="361" t="s">
        <v>150</v>
      </c>
      <c r="C167" s="361" t="s">
        <v>69</v>
      </c>
      <c r="D167" s="361" t="s">
        <v>1254</v>
      </c>
      <c r="E167" s="361" t="s">
        <v>1062</v>
      </c>
      <c r="F167" s="358">
        <v>0.12083333333333333</v>
      </c>
      <c r="G167" s="358">
        <v>0.11666666666666665</v>
      </c>
      <c r="H167" s="358">
        <v>0.11319444444444444</v>
      </c>
      <c r="I167" s="358">
        <v>0.11006944444444444</v>
      </c>
      <c r="J167" s="358">
        <v>0.10729166666666667</v>
      </c>
      <c r="K167" s="358">
        <v>0.10486111111111111</v>
      </c>
      <c r="L167" s="358">
        <v>0.10277777777777779</v>
      </c>
      <c r="M167" s="358">
        <v>0.10069444444444443</v>
      </c>
      <c r="N167" s="358">
        <v>9.8958333333333329E-2</v>
      </c>
      <c r="O167" s="268"/>
      <c r="P167" s="201"/>
      <c r="Q167" s="201"/>
    </row>
    <row r="168" spans="1:17" s="158" customFormat="1">
      <c r="A168" s="361" t="str">
        <f t="shared" si="33"/>
        <v>Female - U10 - 400m</v>
      </c>
      <c r="B168" s="361" t="s">
        <v>151</v>
      </c>
      <c r="C168" s="361" t="s">
        <v>554</v>
      </c>
      <c r="D168" s="361" t="s">
        <v>269</v>
      </c>
      <c r="E168" s="361" t="s">
        <v>164</v>
      </c>
      <c r="F168" s="413">
        <v>1.736111111111111E-3</v>
      </c>
      <c r="G168" s="413">
        <v>1.5625000000000001E-3</v>
      </c>
      <c r="H168" s="413">
        <v>1.3888888888888889E-3</v>
      </c>
      <c r="I168" s="413">
        <v>1.2731481481481483E-3</v>
      </c>
      <c r="J168" s="413">
        <v>1.1574074074074073E-3</v>
      </c>
      <c r="K168" s="413">
        <v>1.0995370370370371E-3</v>
      </c>
      <c r="L168" s="413">
        <v>1.0416666666666667E-3</v>
      </c>
      <c r="M168" s="413">
        <v>9.8379629629629642E-4</v>
      </c>
      <c r="N168" s="413">
        <v>9.2592592592592585E-4</v>
      </c>
      <c r="O168" s="268"/>
      <c r="P168" s="201"/>
      <c r="Q168" s="201"/>
    </row>
    <row r="169" spans="1:17" s="158" customFormat="1">
      <c r="A169" s="361" t="str">
        <f t="shared" si="33"/>
        <v>Female - U12 - 400m</v>
      </c>
      <c r="B169" s="361" t="s">
        <v>151</v>
      </c>
      <c r="C169" s="361" t="s">
        <v>555</v>
      </c>
      <c r="D169" s="361" t="s">
        <v>269</v>
      </c>
      <c r="E169" s="361" t="s">
        <v>164</v>
      </c>
      <c r="F169" s="413">
        <v>1.3888888888888889E-3</v>
      </c>
      <c r="G169" s="413">
        <v>1.2731481481481483E-3</v>
      </c>
      <c r="H169" s="413">
        <v>1.1574074074074073E-3</v>
      </c>
      <c r="I169" s="413">
        <v>1.0995370370370371E-3</v>
      </c>
      <c r="J169" s="413">
        <v>1.0416666666666667E-3</v>
      </c>
      <c r="K169" s="413">
        <v>9.8379629629629642E-4</v>
      </c>
      <c r="L169" s="413">
        <v>9.2592592592592585E-4</v>
      </c>
      <c r="M169" s="413">
        <v>8.6805555555555551E-4</v>
      </c>
      <c r="N169" s="413">
        <v>8.1018518518518516E-4</v>
      </c>
      <c r="O169" s="268"/>
      <c r="P169" s="201"/>
      <c r="Q169" s="201"/>
    </row>
    <row r="170" spans="1:17" s="158" customFormat="1">
      <c r="A170" s="361" t="str">
        <f t="shared" si="33"/>
        <v>Female - U12 - 600m</v>
      </c>
      <c r="B170" s="361" t="s">
        <v>151</v>
      </c>
      <c r="C170" s="361" t="s">
        <v>555</v>
      </c>
      <c r="D170" s="361" t="s">
        <v>269</v>
      </c>
      <c r="E170" s="361" t="s">
        <v>262</v>
      </c>
      <c r="F170" s="413">
        <v>1.7939814814814815E-3</v>
      </c>
      <c r="G170" s="413">
        <v>1.6782407407407406E-3</v>
      </c>
      <c r="H170" s="413">
        <v>1.5625000000000001E-3</v>
      </c>
      <c r="I170" s="413">
        <v>1.5046296296296296E-3</v>
      </c>
      <c r="J170" s="413">
        <v>1.4467592592592592E-3</v>
      </c>
      <c r="K170" s="357">
        <v>1.3888888888888889E-3</v>
      </c>
      <c r="L170" s="357">
        <v>1.3310185185185185E-3</v>
      </c>
      <c r="M170" s="357">
        <v>1.2731481481481483E-3</v>
      </c>
      <c r="N170" s="357">
        <v>1.238425925925926E-3</v>
      </c>
      <c r="O170" s="268"/>
      <c r="P170" s="201"/>
      <c r="Q170" s="201"/>
    </row>
    <row r="171" spans="1:17" s="158" customFormat="1">
      <c r="A171" s="361" t="str">
        <f t="shared" si="33"/>
        <v>Female - U13 - 600m</v>
      </c>
      <c r="B171" s="361" t="s">
        <v>151</v>
      </c>
      <c r="C171" s="361" t="s">
        <v>3</v>
      </c>
      <c r="D171" s="361" t="s">
        <v>269</v>
      </c>
      <c r="E171" s="361" t="s">
        <v>262</v>
      </c>
      <c r="F171" s="413">
        <v>1.6782407407407406E-3</v>
      </c>
      <c r="G171" s="413">
        <v>1.6203703703703703E-3</v>
      </c>
      <c r="H171" s="413">
        <v>1.5624999999999999E-3</v>
      </c>
      <c r="I171" s="413">
        <v>1.5046296296296294E-3</v>
      </c>
      <c r="J171" s="357">
        <v>1.3888888888888889E-3</v>
      </c>
      <c r="K171" s="357">
        <v>1.3310185185185185E-3</v>
      </c>
      <c r="L171" s="357">
        <v>1.2731481481481483E-3</v>
      </c>
      <c r="M171" s="357">
        <v>1.2384259259259258E-3</v>
      </c>
      <c r="N171" s="357">
        <v>1.2037037037037038E-3</v>
      </c>
      <c r="O171" s="268"/>
      <c r="P171" s="201"/>
      <c r="Q171" s="201"/>
    </row>
    <row r="172" spans="1:17" s="158" customFormat="1">
      <c r="A172" s="361" t="str">
        <f t="shared" si="33"/>
        <v>Female - U14 - 600m</v>
      </c>
      <c r="B172" s="361" t="s">
        <v>151</v>
      </c>
      <c r="C172" s="361" t="s">
        <v>1046</v>
      </c>
      <c r="D172" s="361" t="s">
        <v>269</v>
      </c>
      <c r="E172" s="361" t="s">
        <v>262</v>
      </c>
      <c r="F172" s="413">
        <v>1.5624999999999999E-3</v>
      </c>
      <c r="G172" s="413">
        <v>1.5046296296296294E-3</v>
      </c>
      <c r="H172" s="413">
        <v>1.3888888888888889E-3</v>
      </c>
      <c r="I172" s="413">
        <v>1.3310185185185185E-3</v>
      </c>
      <c r="J172" s="413">
        <v>1.2731481481481483E-3</v>
      </c>
      <c r="K172" s="413">
        <v>1.2384259259259258E-3</v>
      </c>
      <c r="L172" s="413">
        <v>1.2037037037037038E-3</v>
      </c>
      <c r="M172" s="413">
        <v>1.1805555555555556E-3</v>
      </c>
      <c r="N172" s="413">
        <v>1.1574074074074073E-3</v>
      </c>
      <c r="O172" s="268"/>
      <c r="P172" s="201"/>
      <c r="Q172" s="201"/>
    </row>
    <row r="173" spans="1:17" s="158" customFormat="1">
      <c r="A173" s="361" t="str">
        <f t="shared" si="33"/>
        <v>Female - U13 - 800m</v>
      </c>
      <c r="B173" s="361" t="s">
        <v>151</v>
      </c>
      <c r="C173" s="361" t="s">
        <v>3</v>
      </c>
      <c r="D173" s="361" t="s">
        <v>269</v>
      </c>
      <c r="E173" s="361" t="s">
        <v>263</v>
      </c>
      <c r="F173" s="357">
        <v>2.1990740740740742E-3</v>
      </c>
      <c r="G173" s="357">
        <v>2.0833333333333333E-3</v>
      </c>
      <c r="H173" s="357">
        <v>2.0254629629629629E-3</v>
      </c>
      <c r="I173" s="357">
        <v>1.9675925925925928E-3</v>
      </c>
      <c r="J173" s="357">
        <v>1.9097222222222222E-3</v>
      </c>
      <c r="K173" s="357">
        <v>1.8518518518518517E-3</v>
      </c>
      <c r="L173" s="357">
        <v>1.7939814814814815E-3</v>
      </c>
      <c r="M173" s="357">
        <v>1.7476851851851852E-3</v>
      </c>
      <c r="N173" s="357">
        <v>1.712962962962963E-3</v>
      </c>
      <c r="O173" s="268"/>
      <c r="P173" s="201"/>
      <c r="Q173" s="201"/>
    </row>
    <row r="174" spans="1:17" s="158" customFormat="1">
      <c r="A174" s="361" t="str">
        <f t="shared" si="33"/>
        <v>Female - U14 - 800m</v>
      </c>
      <c r="B174" s="361" t="s">
        <v>151</v>
      </c>
      <c r="C174" s="361" t="s">
        <v>1046</v>
      </c>
      <c r="D174" s="361" t="s">
        <v>269</v>
      </c>
      <c r="E174" s="361" t="s">
        <v>263</v>
      </c>
      <c r="F174" s="413">
        <f t="shared" ref="F174:N174" si="43">SUM(F173+F175)/2</f>
        <v>2.0543981481481481E-3</v>
      </c>
      <c r="G174" s="413">
        <f t="shared" si="43"/>
        <v>1.9675925925925924E-3</v>
      </c>
      <c r="H174" s="413">
        <f t="shared" si="43"/>
        <v>1.9097222222222222E-3</v>
      </c>
      <c r="I174" s="413">
        <f t="shared" si="43"/>
        <v>1.8576388888888891E-3</v>
      </c>
      <c r="J174" s="413">
        <f t="shared" si="43"/>
        <v>1.8113425925925927E-3</v>
      </c>
      <c r="K174" s="413">
        <f t="shared" si="43"/>
        <v>1.7708333333333335E-3</v>
      </c>
      <c r="L174" s="413">
        <f t="shared" si="43"/>
        <v>1.7303240740740742E-3</v>
      </c>
      <c r="M174" s="413">
        <f t="shared" si="43"/>
        <v>1.6956018518518518E-3</v>
      </c>
      <c r="N174" s="413">
        <f t="shared" si="43"/>
        <v>1.6666666666666666E-3</v>
      </c>
      <c r="O174" s="268"/>
      <c r="P174" s="201"/>
      <c r="Q174" s="201"/>
    </row>
    <row r="175" spans="1:17" s="158" customFormat="1">
      <c r="A175" s="361" t="str">
        <f t="shared" si="33"/>
        <v>Female - U15 - 800m</v>
      </c>
      <c r="B175" s="361" t="s">
        <v>151</v>
      </c>
      <c r="C175" s="361" t="s">
        <v>4</v>
      </c>
      <c r="D175" s="361" t="s">
        <v>269</v>
      </c>
      <c r="E175" s="361" t="s">
        <v>263</v>
      </c>
      <c r="F175" s="357">
        <v>1.9097222222222222E-3</v>
      </c>
      <c r="G175" s="357">
        <v>1.8518518518518517E-3</v>
      </c>
      <c r="H175" s="357">
        <v>1.7939814814814815E-3</v>
      </c>
      <c r="I175" s="357">
        <v>1.7476851851851852E-3</v>
      </c>
      <c r="J175" s="357">
        <v>1.712962962962963E-3</v>
      </c>
      <c r="K175" s="357">
        <v>1.689814814814815E-3</v>
      </c>
      <c r="L175" s="357">
        <v>1.6666666666666668E-3</v>
      </c>
      <c r="M175" s="357">
        <v>1.6435185185185183E-3</v>
      </c>
      <c r="N175" s="357">
        <v>1.6203703703703703E-3</v>
      </c>
      <c r="O175" s="268">
        <v>1.6319444444444445E-3</v>
      </c>
      <c r="P175" s="201">
        <v>1.6261574074074075E-3</v>
      </c>
      <c r="Q175" s="201">
        <v>1.5393518518518519E-3</v>
      </c>
    </row>
    <row r="176" spans="1:17" s="158" customFormat="1">
      <c r="A176" s="361" t="str">
        <f t="shared" si="33"/>
        <v>Female - U16 - 800m</v>
      </c>
      <c r="B176" s="361" t="s">
        <v>151</v>
      </c>
      <c r="C176" s="361" t="s">
        <v>1047</v>
      </c>
      <c r="D176" s="361" t="s">
        <v>269</v>
      </c>
      <c r="E176" s="361" t="s">
        <v>263</v>
      </c>
      <c r="F176" s="413">
        <f t="shared" ref="F176:N176" si="44">SUM(F175+F177)/2</f>
        <v>1.8807870370370369E-3</v>
      </c>
      <c r="G176" s="413">
        <f t="shared" si="44"/>
        <v>1.8229166666666667E-3</v>
      </c>
      <c r="H176" s="413">
        <f t="shared" si="44"/>
        <v>1.7708333333333335E-3</v>
      </c>
      <c r="I176" s="413">
        <f t="shared" si="44"/>
        <v>1.7303240740740742E-3</v>
      </c>
      <c r="J176" s="413">
        <f t="shared" si="44"/>
        <v>1.701388888888889E-3</v>
      </c>
      <c r="K176" s="413">
        <f t="shared" si="44"/>
        <v>1.678240740740741E-3</v>
      </c>
      <c r="L176" s="413">
        <f t="shared" si="44"/>
        <v>1.6550925925925926E-3</v>
      </c>
      <c r="M176" s="413">
        <f t="shared" si="44"/>
        <v>1.6319444444444443E-3</v>
      </c>
      <c r="N176" s="413">
        <f t="shared" si="44"/>
        <v>1.6087962962962961E-3</v>
      </c>
      <c r="O176" s="268"/>
      <c r="P176" s="201"/>
      <c r="Q176" s="201"/>
    </row>
    <row r="177" spans="1:17" s="158" customFormat="1">
      <c r="A177" s="361" t="str">
        <f t="shared" si="33"/>
        <v>Female - U17 - 800m</v>
      </c>
      <c r="B177" s="361" t="s">
        <v>151</v>
      </c>
      <c r="C177" s="361" t="s">
        <v>5</v>
      </c>
      <c r="D177" s="361" t="s">
        <v>269</v>
      </c>
      <c r="E177" s="361" t="s">
        <v>263</v>
      </c>
      <c r="F177" s="357">
        <v>1.8518518518518517E-3</v>
      </c>
      <c r="G177" s="357">
        <v>1.7939814814814815E-3</v>
      </c>
      <c r="H177" s="357">
        <v>1.7476851851851852E-3</v>
      </c>
      <c r="I177" s="357">
        <v>1.712962962962963E-3</v>
      </c>
      <c r="J177" s="357">
        <v>1.689814814814815E-3</v>
      </c>
      <c r="K177" s="357">
        <v>1.6666666666666668E-3</v>
      </c>
      <c r="L177" s="357">
        <v>1.6435185185185183E-3</v>
      </c>
      <c r="M177" s="357">
        <v>1.6203703703703703E-3</v>
      </c>
      <c r="N177" s="357">
        <v>1.5972222222222221E-3</v>
      </c>
      <c r="O177" s="268">
        <v>1.5972222222222221E-3</v>
      </c>
      <c r="P177" s="201">
        <v>1.5972222222222221E-3</v>
      </c>
      <c r="Q177" s="201">
        <v>1.5046296296296294E-3</v>
      </c>
    </row>
    <row r="178" spans="1:17" s="158" customFormat="1">
      <c r="A178" s="361" t="str">
        <f t="shared" si="33"/>
        <v>Female - U18 - 800m</v>
      </c>
      <c r="B178" s="361" t="s">
        <v>151</v>
      </c>
      <c r="C178" s="361" t="s">
        <v>1048</v>
      </c>
      <c r="D178" s="361" t="s">
        <v>269</v>
      </c>
      <c r="E178" s="361" t="s">
        <v>263</v>
      </c>
      <c r="F178" s="413">
        <f t="shared" ref="F178:N178" si="45">SUM(F177+F179)/2</f>
        <v>1.8229166666666667E-3</v>
      </c>
      <c r="G178" s="413">
        <f t="shared" si="45"/>
        <v>1.7708333333333335E-3</v>
      </c>
      <c r="H178" s="413">
        <f t="shared" si="45"/>
        <v>1.7303240740740742E-3</v>
      </c>
      <c r="I178" s="413">
        <f t="shared" si="45"/>
        <v>1.701388888888889E-3</v>
      </c>
      <c r="J178" s="413">
        <f t="shared" si="45"/>
        <v>1.678240740740741E-3</v>
      </c>
      <c r="K178" s="413">
        <f t="shared" si="45"/>
        <v>1.6550925925925926E-3</v>
      </c>
      <c r="L178" s="413">
        <f t="shared" si="45"/>
        <v>1.6319444444444443E-3</v>
      </c>
      <c r="M178" s="413">
        <f t="shared" si="45"/>
        <v>1.6087962962962961E-3</v>
      </c>
      <c r="N178" s="413">
        <f t="shared" si="45"/>
        <v>1.5856481481481481E-3</v>
      </c>
      <c r="O178" s="268"/>
      <c r="P178" s="201"/>
      <c r="Q178" s="201"/>
    </row>
    <row r="179" spans="1:17" s="158" customFormat="1">
      <c r="A179" s="361" t="str">
        <f t="shared" si="33"/>
        <v>Female - U20 - 800m</v>
      </c>
      <c r="B179" s="361" t="s">
        <v>151</v>
      </c>
      <c r="C179" s="361" t="s">
        <v>203</v>
      </c>
      <c r="D179" s="361" t="s">
        <v>269</v>
      </c>
      <c r="E179" s="361" t="s">
        <v>263</v>
      </c>
      <c r="F179" s="357">
        <v>1.7939814814814815E-3</v>
      </c>
      <c r="G179" s="357">
        <v>1.7476851851851852E-3</v>
      </c>
      <c r="H179" s="357">
        <v>1.712962962962963E-3</v>
      </c>
      <c r="I179" s="357">
        <v>1.689814814814815E-3</v>
      </c>
      <c r="J179" s="357">
        <v>1.6666666666666668E-3</v>
      </c>
      <c r="K179" s="357">
        <v>1.6435185185185183E-3</v>
      </c>
      <c r="L179" s="357">
        <v>1.6203703703703703E-3</v>
      </c>
      <c r="M179" s="357">
        <v>1.5972222222222221E-3</v>
      </c>
      <c r="N179" s="357">
        <v>1.5740740740740741E-3</v>
      </c>
      <c r="O179" s="268">
        <v>1.5740740740740741E-3</v>
      </c>
      <c r="P179" s="201">
        <v>1.5972222222222221E-3</v>
      </c>
      <c r="Q179" s="201">
        <v>1.4814814814814814E-3</v>
      </c>
    </row>
    <row r="180" spans="1:17" s="158" customFormat="1">
      <c r="A180" s="361" t="str">
        <f t="shared" si="33"/>
        <v>Female - Senior - 800m</v>
      </c>
      <c r="B180" s="361" t="s">
        <v>151</v>
      </c>
      <c r="C180" s="361" t="s">
        <v>7</v>
      </c>
      <c r="D180" s="361" t="s">
        <v>269</v>
      </c>
      <c r="E180" s="361" t="s">
        <v>263</v>
      </c>
      <c r="F180" s="357">
        <v>1.689814814814815E-3</v>
      </c>
      <c r="G180" s="357">
        <v>1.6666666666666668E-3</v>
      </c>
      <c r="H180" s="357">
        <v>1.6435185185185183E-3</v>
      </c>
      <c r="I180" s="357">
        <v>1.6203703703703703E-3</v>
      </c>
      <c r="J180" s="357">
        <v>1.5972222222222221E-3</v>
      </c>
      <c r="K180" s="357">
        <v>1.5740740740740741E-3</v>
      </c>
      <c r="L180" s="357">
        <v>1.5509259259259261E-3</v>
      </c>
      <c r="M180" s="357">
        <v>1.5277777777777779E-3</v>
      </c>
      <c r="N180" s="357">
        <v>1.5046296296296294E-3</v>
      </c>
      <c r="O180" s="268">
        <v>1.4930555555555556E-3</v>
      </c>
      <c r="P180" s="201">
        <v>1.5046296296296294E-3</v>
      </c>
      <c r="Q180" s="201">
        <v>1.4062499999999997E-3</v>
      </c>
    </row>
    <row r="181" spans="1:17" s="158" customFormat="1">
      <c r="A181" s="361" t="str">
        <f t="shared" si="33"/>
        <v>Female - U13 - 1200m</v>
      </c>
      <c r="B181" s="361" t="s">
        <v>151</v>
      </c>
      <c r="C181" s="361" t="s">
        <v>3</v>
      </c>
      <c r="D181" s="361" t="s">
        <v>269</v>
      </c>
      <c r="E181" s="361" t="s">
        <v>175</v>
      </c>
      <c r="F181" s="413">
        <v>3.472222222222222E-3</v>
      </c>
      <c r="G181" s="413">
        <v>3.3564814814814811E-3</v>
      </c>
      <c r="H181" s="413">
        <v>3.2407407407407406E-3</v>
      </c>
      <c r="I181" s="413">
        <v>3.1249999999999997E-3</v>
      </c>
      <c r="J181" s="413">
        <v>3.0092592592592588E-3</v>
      </c>
      <c r="K181" s="413">
        <v>2.9282407407407412E-3</v>
      </c>
      <c r="L181" s="413">
        <v>2.8472222222222219E-3</v>
      </c>
      <c r="M181" s="413">
        <v>2.7893518518518519E-3</v>
      </c>
      <c r="N181" s="413">
        <v>2.7430555555555559E-3</v>
      </c>
      <c r="O181" s="268"/>
      <c r="P181" s="201"/>
      <c r="Q181" s="201"/>
    </row>
    <row r="182" spans="1:17" s="158" customFormat="1">
      <c r="A182" s="361" t="str">
        <f t="shared" ref="A182" si="46">B182&amp;" - "&amp;C182&amp;" - "&amp;E182</f>
        <v>Female - U14 - 1200m</v>
      </c>
      <c r="B182" s="361" t="s">
        <v>151</v>
      </c>
      <c r="C182" s="361" t="s">
        <v>1046</v>
      </c>
      <c r="D182" s="361" t="s">
        <v>269</v>
      </c>
      <c r="E182" s="361" t="s">
        <v>175</v>
      </c>
      <c r="F182" s="413">
        <v>3.3564814814814811E-3</v>
      </c>
      <c r="G182" s="413">
        <v>3.2407407407407406E-3</v>
      </c>
      <c r="H182" s="413">
        <v>3.1249999999999997E-3</v>
      </c>
      <c r="I182" s="413">
        <v>3.0092592592592588E-3</v>
      </c>
      <c r="J182" s="413">
        <v>2.9282407407407412E-3</v>
      </c>
      <c r="K182" s="413">
        <v>2.8472222222222219E-3</v>
      </c>
      <c r="L182" s="413">
        <v>2.7893518518518519E-3</v>
      </c>
      <c r="M182" s="413">
        <v>2.7430555555555559E-3</v>
      </c>
      <c r="N182" s="413">
        <v>2.6967592592592594E-3</v>
      </c>
      <c r="O182" s="268"/>
      <c r="P182" s="201"/>
      <c r="Q182" s="201"/>
    </row>
    <row r="183" spans="1:17" s="158" customFormat="1">
      <c r="A183" s="361" t="str">
        <f t="shared" si="33"/>
        <v>Female - U13 - 1500m</v>
      </c>
      <c r="B183" s="361" t="s">
        <v>151</v>
      </c>
      <c r="C183" s="361" t="s">
        <v>3</v>
      </c>
      <c r="D183" s="361" t="s">
        <v>269</v>
      </c>
      <c r="E183" s="361" t="s">
        <v>176</v>
      </c>
      <c r="F183" s="413">
        <v>4.3981481481481484E-3</v>
      </c>
      <c r="G183" s="357">
        <v>4.2824074074074075E-3</v>
      </c>
      <c r="H183" s="357">
        <v>4.1666666666666666E-3</v>
      </c>
      <c r="I183" s="357">
        <v>4.0509259259259257E-3</v>
      </c>
      <c r="J183" s="357">
        <v>3.9351851851851857E-3</v>
      </c>
      <c r="K183" s="357">
        <v>3.8194444444444443E-3</v>
      </c>
      <c r="L183" s="357">
        <v>3.7037037037037034E-3</v>
      </c>
      <c r="M183" s="357">
        <v>3.6111111111111114E-3</v>
      </c>
      <c r="N183" s="357">
        <v>3.5416666666666665E-3</v>
      </c>
      <c r="O183" s="268"/>
      <c r="P183" s="201"/>
      <c r="Q183" s="201"/>
    </row>
    <row r="184" spans="1:17" s="158" customFormat="1">
      <c r="A184" s="361" t="str">
        <f t="shared" si="33"/>
        <v>Female - U14 - 1500m</v>
      </c>
      <c r="B184" s="361" t="s">
        <v>151</v>
      </c>
      <c r="C184" s="361" t="s">
        <v>1046</v>
      </c>
      <c r="D184" s="361" t="s">
        <v>269</v>
      </c>
      <c r="E184" s="361" t="s">
        <v>176</v>
      </c>
      <c r="F184" s="413">
        <f t="shared" ref="F184:N184" si="47">SUM(F183+F185)/2</f>
        <v>4.2245370370370371E-3</v>
      </c>
      <c r="G184" s="413">
        <f t="shared" si="47"/>
        <v>4.1087962962962962E-3</v>
      </c>
      <c r="H184" s="413">
        <f t="shared" si="47"/>
        <v>3.9930555555555552E-3</v>
      </c>
      <c r="I184" s="413">
        <f t="shared" si="47"/>
        <v>3.8773148148148143E-3</v>
      </c>
      <c r="J184" s="413">
        <f t="shared" si="47"/>
        <v>3.7731481481481487E-3</v>
      </c>
      <c r="K184" s="413">
        <f t="shared" si="47"/>
        <v>3.6805555555555554E-3</v>
      </c>
      <c r="L184" s="413">
        <f t="shared" si="47"/>
        <v>3.5879629629629629E-3</v>
      </c>
      <c r="M184" s="413">
        <f t="shared" si="47"/>
        <v>3.5127314814814817E-3</v>
      </c>
      <c r="N184" s="413">
        <f t="shared" si="47"/>
        <v>3.449074074074074E-3</v>
      </c>
      <c r="O184" s="268"/>
      <c r="P184" s="201"/>
      <c r="Q184" s="201"/>
    </row>
    <row r="185" spans="1:17" s="158" customFormat="1">
      <c r="A185" s="361" t="str">
        <f t="shared" si="33"/>
        <v>Female - U15 - 1500m</v>
      </c>
      <c r="B185" s="361" t="s">
        <v>151</v>
      </c>
      <c r="C185" s="361" t="s">
        <v>4</v>
      </c>
      <c r="D185" s="361" t="s">
        <v>269</v>
      </c>
      <c r="E185" s="361" t="s">
        <v>176</v>
      </c>
      <c r="F185" s="357">
        <v>4.0509259259259257E-3</v>
      </c>
      <c r="G185" s="357">
        <v>3.9351851851851857E-3</v>
      </c>
      <c r="H185" s="357">
        <v>3.8194444444444443E-3</v>
      </c>
      <c r="I185" s="357">
        <v>3.7037037037037034E-3</v>
      </c>
      <c r="J185" s="357">
        <v>3.6111111111111114E-3</v>
      </c>
      <c r="K185" s="357">
        <v>3.5416666666666665E-3</v>
      </c>
      <c r="L185" s="357">
        <v>3.472222222222222E-3</v>
      </c>
      <c r="M185" s="357">
        <v>3.414351851851852E-3</v>
      </c>
      <c r="N185" s="357">
        <v>3.3564814814814811E-3</v>
      </c>
      <c r="O185" s="268">
        <v>3.3912037037037036E-3</v>
      </c>
      <c r="P185" s="201">
        <v>3.4027777777777784E-3</v>
      </c>
      <c r="Q185" s="201">
        <v>3.1712962962962958E-3</v>
      </c>
    </row>
    <row r="186" spans="1:17" s="158" customFormat="1">
      <c r="A186" s="361" t="str">
        <f t="shared" si="33"/>
        <v>Female - U16 - 1500m</v>
      </c>
      <c r="B186" s="361" t="s">
        <v>151</v>
      </c>
      <c r="C186" s="361" t="s">
        <v>1047</v>
      </c>
      <c r="D186" s="361" t="s">
        <v>269</v>
      </c>
      <c r="E186" s="361" t="s">
        <v>176</v>
      </c>
      <c r="F186" s="413">
        <f t="shared" ref="F186:N186" si="48">SUM(F185+F187)/2</f>
        <v>3.9930555555555552E-3</v>
      </c>
      <c r="G186" s="413">
        <f t="shared" si="48"/>
        <v>3.8773148148148152E-3</v>
      </c>
      <c r="H186" s="413">
        <f t="shared" si="48"/>
        <v>3.7615740740740739E-3</v>
      </c>
      <c r="I186" s="413">
        <f t="shared" si="48"/>
        <v>3.6574074074074074E-3</v>
      </c>
      <c r="J186" s="413">
        <f t="shared" si="48"/>
        <v>3.5763888888888889E-3</v>
      </c>
      <c r="K186" s="413">
        <f t="shared" si="48"/>
        <v>3.5069444444444445E-3</v>
      </c>
      <c r="L186" s="413">
        <f t="shared" si="48"/>
        <v>3.4432870370370372E-3</v>
      </c>
      <c r="M186" s="413">
        <f t="shared" si="48"/>
        <v>3.3854166666666668E-3</v>
      </c>
      <c r="N186" s="413">
        <f t="shared" si="48"/>
        <v>3.3275462962962963E-3</v>
      </c>
      <c r="O186" s="268"/>
      <c r="P186" s="201"/>
      <c r="Q186" s="201"/>
    </row>
    <row r="187" spans="1:17" s="158" customFormat="1">
      <c r="A187" s="361" t="str">
        <f t="shared" si="33"/>
        <v>Female - U17  - 1500m</v>
      </c>
      <c r="B187" s="361" t="s">
        <v>151</v>
      </c>
      <c r="C187" s="361" t="s">
        <v>52</v>
      </c>
      <c r="D187" s="361" t="s">
        <v>269</v>
      </c>
      <c r="E187" s="361" t="s">
        <v>176</v>
      </c>
      <c r="F187" s="357">
        <v>3.9351851851851857E-3</v>
      </c>
      <c r="G187" s="357">
        <v>3.8194444444444443E-3</v>
      </c>
      <c r="H187" s="357">
        <v>3.7037037037037034E-3</v>
      </c>
      <c r="I187" s="357">
        <v>3.6111111111111114E-3</v>
      </c>
      <c r="J187" s="357">
        <v>3.5416666666666665E-3</v>
      </c>
      <c r="K187" s="357">
        <v>3.472222222222222E-3</v>
      </c>
      <c r="L187" s="357">
        <v>3.414351851851852E-3</v>
      </c>
      <c r="M187" s="357">
        <v>3.3564814814814811E-3</v>
      </c>
      <c r="N187" s="357">
        <v>3.2986111111111111E-3</v>
      </c>
      <c r="O187" s="268">
        <v>3.3449074074074071E-3</v>
      </c>
      <c r="P187" s="201">
        <v>3.3333333333333335E-3</v>
      </c>
      <c r="Q187" s="201">
        <v>3.1249999999999997E-3</v>
      </c>
    </row>
    <row r="188" spans="1:17" s="158" customFormat="1">
      <c r="A188" s="361" t="str">
        <f t="shared" si="33"/>
        <v>Female - U18 - 1500m</v>
      </c>
      <c r="B188" s="361" t="s">
        <v>151</v>
      </c>
      <c r="C188" s="361" t="s">
        <v>1048</v>
      </c>
      <c r="D188" s="361" t="s">
        <v>269</v>
      </c>
      <c r="E188" s="361" t="s">
        <v>176</v>
      </c>
      <c r="F188" s="413">
        <f t="shared" ref="F188:N188" si="49">SUM(F187+F189)/2</f>
        <v>3.8773148148148152E-3</v>
      </c>
      <c r="G188" s="413">
        <f t="shared" si="49"/>
        <v>3.7615740740740739E-3</v>
      </c>
      <c r="H188" s="413">
        <f t="shared" si="49"/>
        <v>3.6574074074074074E-3</v>
      </c>
      <c r="I188" s="413">
        <f t="shared" si="49"/>
        <v>3.5763888888888889E-3</v>
      </c>
      <c r="J188" s="413">
        <f t="shared" si="49"/>
        <v>3.5069444444444445E-3</v>
      </c>
      <c r="K188" s="413">
        <f t="shared" si="49"/>
        <v>3.4432870370370372E-3</v>
      </c>
      <c r="L188" s="413">
        <f t="shared" si="49"/>
        <v>3.3854166666666668E-3</v>
      </c>
      <c r="M188" s="413">
        <f t="shared" si="49"/>
        <v>3.3275462962962963E-3</v>
      </c>
      <c r="N188" s="413">
        <f t="shared" si="49"/>
        <v>3.2696759259259259E-3</v>
      </c>
      <c r="O188" s="268"/>
      <c r="P188" s="201"/>
      <c r="Q188" s="201"/>
    </row>
    <row r="189" spans="1:17" s="158" customFormat="1">
      <c r="A189" s="361" t="str">
        <f t="shared" si="33"/>
        <v>Female - U20 - 1500m</v>
      </c>
      <c r="B189" s="361" t="s">
        <v>151</v>
      </c>
      <c r="C189" s="361" t="s">
        <v>203</v>
      </c>
      <c r="D189" s="361" t="s">
        <v>269</v>
      </c>
      <c r="E189" s="361" t="s">
        <v>176</v>
      </c>
      <c r="F189" s="357">
        <v>3.8194444444444443E-3</v>
      </c>
      <c r="G189" s="357">
        <v>3.7037037037037034E-3</v>
      </c>
      <c r="H189" s="357">
        <v>3.6111111111111114E-3</v>
      </c>
      <c r="I189" s="357">
        <v>3.5416666666666665E-3</v>
      </c>
      <c r="J189" s="357">
        <v>3.472222222222222E-3</v>
      </c>
      <c r="K189" s="357">
        <v>3.414351851851852E-3</v>
      </c>
      <c r="L189" s="357">
        <v>3.3564814814814811E-3</v>
      </c>
      <c r="M189" s="357">
        <v>3.2986111111111111E-3</v>
      </c>
      <c r="N189" s="357">
        <v>3.2407407407407406E-3</v>
      </c>
      <c r="O189" s="268">
        <v>3.2638888888888891E-3</v>
      </c>
      <c r="P189" s="201">
        <v>3.2986111111111111E-3</v>
      </c>
      <c r="Q189" s="201">
        <v>3.0439814814814821E-3</v>
      </c>
    </row>
    <row r="190" spans="1:17" s="158" customFormat="1">
      <c r="A190" s="361" t="str">
        <f t="shared" si="33"/>
        <v>Female - Senior - 1500m</v>
      </c>
      <c r="B190" s="361" t="s">
        <v>151</v>
      </c>
      <c r="C190" s="361" t="s">
        <v>7</v>
      </c>
      <c r="D190" s="361" t="s">
        <v>269</v>
      </c>
      <c r="E190" s="361" t="s">
        <v>176</v>
      </c>
      <c r="F190" s="357">
        <v>3.5416666666666665E-3</v>
      </c>
      <c r="G190" s="357">
        <v>3.472222222222222E-3</v>
      </c>
      <c r="H190" s="357">
        <v>3.414351851851852E-3</v>
      </c>
      <c r="I190" s="357">
        <v>3.3564814814814811E-3</v>
      </c>
      <c r="J190" s="357">
        <v>3.2986111111111111E-3</v>
      </c>
      <c r="K190" s="357">
        <v>3.2407407407407406E-3</v>
      </c>
      <c r="L190" s="357">
        <v>3.2060185185185191E-3</v>
      </c>
      <c r="M190" s="357">
        <v>3.1712962962962958E-3</v>
      </c>
      <c r="N190" s="357">
        <v>3.1365740740740742E-3</v>
      </c>
      <c r="O190" s="268">
        <v>3.1828703703703702E-3</v>
      </c>
      <c r="P190" s="201">
        <v>3.0960648148148149E-3</v>
      </c>
      <c r="Q190" s="201">
        <v>2.8703703703703708E-3</v>
      </c>
    </row>
    <row r="191" spans="1:17" s="158" customFormat="1">
      <c r="A191" s="361" t="str">
        <f t="shared" si="33"/>
        <v>Female - U15 - 3000m</v>
      </c>
      <c r="B191" s="361" t="s">
        <v>151</v>
      </c>
      <c r="C191" s="361" t="s">
        <v>4</v>
      </c>
      <c r="D191" s="361" t="s">
        <v>269</v>
      </c>
      <c r="E191" s="361" t="s">
        <v>178</v>
      </c>
      <c r="F191" s="357">
        <v>9.0277777777777787E-3</v>
      </c>
      <c r="G191" s="357">
        <v>8.8541666666666664E-3</v>
      </c>
      <c r="H191" s="357">
        <v>8.6805555555555559E-3</v>
      </c>
      <c r="I191" s="357">
        <v>8.5069444444444437E-3</v>
      </c>
      <c r="J191" s="357">
        <v>8.3333333333333332E-3</v>
      </c>
      <c r="K191" s="357">
        <v>8.1597222222222227E-3</v>
      </c>
      <c r="L191" s="357">
        <v>7.9861111111111122E-3</v>
      </c>
      <c r="M191" s="357">
        <v>7.8125E-3</v>
      </c>
      <c r="N191" s="357">
        <v>7.6388888888888886E-3</v>
      </c>
      <c r="O191" s="268"/>
      <c r="P191" s="201">
        <v>7.9861111111111122E-3</v>
      </c>
      <c r="Q191" s="201">
        <v>7.1180555555555554E-3</v>
      </c>
    </row>
    <row r="192" spans="1:17" s="158" customFormat="1">
      <c r="A192" s="361" t="str">
        <f t="shared" si="33"/>
        <v>Female - U16 - 3000m</v>
      </c>
      <c r="B192" s="361" t="s">
        <v>151</v>
      </c>
      <c r="C192" s="361" t="s">
        <v>1047</v>
      </c>
      <c r="D192" s="361" t="s">
        <v>269</v>
      </c>
      <c r="E192" s="361" t="s">
        <v>178</v>
      </c>
      <c r="F192" s="413">
        <f t="shared" ref="F192:N192" si="50">SUM(F191+F193)/2</f>
        <v>8.7673611111111112E-3</v>
      </c>
      <c r="G192" s="413">
        <f t="shared" si="50"/>
        <v>8.5937500000000007E-3</v>
      </c>
      <c r="H192" s="413">
        <f t="shared" si="50"/>
        <v>8.4201388888888902E-3</v>
      </c>
      <c r="I192" s="413">
        <f t="shared" si="50"/>
        <v>8.246527777777778E-3</v>
      </c>
      <c r="J192" s="413">
        <f t="shared" si="50"/>
        <v>8.0729166666666657E-3</v>
      </c>
      <c r="K192" s="413">
        <f t="shared" si="50"/>
        <v>7.8993055555555552E-3</v>
      </c>
      <c r="L192" s="413">
        <f t="shared" si="50"/>
        <v>7.7256944444444448E-3</v>
      </c>
      <c r="M192" s="413">
        <f t="shared" si="50"/>
        <v>7.5810185185185182E-3</v>
      </c>
      <c r="N192" s="413">
        <f t="shared" si="50"/>
        <v>7.4074074074074077E-3</v>
      </c>
      <c r="O192" s="268"/>
      <c r="P192" s="201"/>
      <c r="Q192" s="201"/>
    </row>
    <row r="193" spans="1:17" s="158" customFormat="1">
      <c r="A193" s="361" t="str">
        <f t="shared" si="33"/>
        <v>Female - U17  - 3000m</v>
      </c>
      <c r="B193" s="361" t="s">
        <v>151</v>
      </c>
      <c r="C193" s="361" t="s">
        <v>52</v>
      </c>
      <c r="D193" s="361" t="s">
        <v>269</v>
      </c>
      <c r="E193" s="361" t="s">
        <v>178</v>
      </c>
      <c r="F193" s="357">
        <v>8.5069444444444437E-3</v>
      </c>
      <c r="G193" s="357">
        <v>8.3333333333333332E-3</v>
      </c>
      <c r="H193" s="357">
        <v>8.1597222222222227E-3</v>
      </c>
      <c r="I193" s="357">
        <v>7.9861111111111122E-3</v>
      </c>
      <c r="J193" s="357">
        <v>7.8125E-3</v>
      </c>
      <c r="K193" s="357">
        <v>7.6388888888888886E-3</v>
      </c>
      <c r="L193" s="357">
        <v>7.4652777777777781E-3</v>
      </c>
      <c r="M193" s="357">
        <v>7.3495370370370372E-3</v>
      </c>
      <c r="N193" s="357">
        <v>7.1759259259259259E-3</v>
      </c>
      <c r="O193" s="268">
        <v>7.2916666666666659E-3</v>
      </c>
      <c r="P193" s="201">
        <v>7.5231481481481477E-3</v>
      </c>
      <c r="Q193" s="201">
        <v>6.8865740740740736E-3</v>
      </c>
    </row>
    <row r="194" spans="1:17" s="158" customFormat="1">
      <c r="A194" s="361" t="str">
        <f t="shared" si="33"/>
        <v>Female - U18 - 3000m</v>
      </c>
      <c r="B194" s="361" t="s">
        <v>151</v>
      </c>
      <c r="C194" s="361" t="s">
        <v>1048</v>
      </c>
      <c r="D194" s="361" t="s">
        <v>269</v>
      </c>
      <c r="E194" s="361" t="s">
        <v>178</v>
      </c>
      <c r="F194" s="413">
        <f t="shared" ref="F194:N194" si="51">SUM(F193+F195)/2</f>
        <v>8.3333333333333332E-3</v>
      </c>
      <c r="G194" s="413">
        <f t="shared" si="51"/>
        <v>8.1597222222222227E-3</v>
      </c>
      <c r="H194" s="413">
        <f t="shared" si="51"/>
        <v>7.9861111111111105E-3</v>
      </c>
      <c r="I194" s="413">
        <f t="shared" si="51"/>
        <v>7.8125E-3</v>
      </c>
      <c r="J194" s="413">
        <f t="shared" si="51"/>
        <v>7.6388888888888895E-3</v>
      </c>
      <c r="K194" s="413">
        <f t="shared" si="51"/>
        <v>7.4652777777777773E-3</v>
      </c>
      <c r="L194" s="413">
        <f t="shared" si="51"/>
        <v>7.3206018518518524E-3</v>
      </c>
      <c r="M194" s="413">
        <f t="shared" si="51"/>
        <v>7.2048611111111107E-3</v>
      </c>
      <c r="N194" s="413">
        <f t="shared" si="51"/>
        <v>7.060185185185185E-3</v>
      </c>
      <c r="O194" s="268"/>
      <c r="P194" s="201"/>
      <c r="Q194" s="201"/>
    </row>
    <row r="195" spans="1:17" s="158" customFormat="1">
      <c r="A195" s="361" t="str">
        <f t="shared" si="33"/>
        <v>Female - U20 - 3000m</v>
      </c>
      <c r="B195" s="361" t="s">
        <v>151</v>
      </c>
      <c r="C195" s="361" t="s">
        <v>203</v>
      </c>
      <c r="D195" s="361" t="s">
        <v>269</v>
      </c>
      <c r="E195" s="361" t="s">
        <v>178</v>
      </c>
      <c r="F195" s="357">
        <v>8.1597222222222227E-3</v>
      </c>
      <c r="G195" s="357">
        <v>7.9861111111111122E-3</v>
      </c>
      <c r="H195" s="357">
        <v>7.8125E-3</v>
      </c>
      <c r="I195" s="357">
        <v>7.6388888888888886E-3</v>
      </c>
      <c r="J195" s="357">
        <v>7.4652777777777781E-3</v>
      </c>
      <c r="K195" s="357">
        <v>7.2916666666666659E-3</v>
      </c>
      <c r="L195" s="357">
        <v>7.1759259259259259E-3</v>
      </c>
      <c r="M195" s="357">
        <v>7.0601851851851841E-3</v>
      </c>
      <c r="N195" s="357">
        <v>6.9444444444444441E-3</v>
      </c>
      <c r="O195" s="268">
        <v>7.0023148148148154E-3</v>
      </c>
      <c r="P195" s="201">
        <v>7.5231481481481477E-3</v>
      </c>
      <c r="Q195" s="201">
        <v>6.5972222222222222E-3</v>
      </c>
    </row>
    <row r="196" spans="1:17" s="158" customFormat="1">
      <c r="A196" s="361" t="str">
        <f t="shared" si="33"/>
        <v>Female - Senior - 3000m</v>
      </c>
      <c r="B196" s="361" t="s">
        <v>151</v>
      </c>
      <c r="C196" s="361" t="s">
        <v>7</v>
      </c>
      <c r="D196" s="361" t="s">
        <v>269</v>
      </c>
      <c r="E196" s="361" t="s">
        <v>178</v>
      </c>
      <c r="F196" s="357">
        <v>7.8125E-3</v>
      </c>
      <c r="G196" s="357">
        <v>7.6388888888888886E-3</v>
      </c>
      <c r="H196" s="357">
        <v>7.4652777777777781E-3</v>
      </c>
      <c r="I196" s="357">
        <v>7.2916666666666659E-3</v>
      </c>
      <c r="J196" s="357">
        <v>7.1759259259259259E-3</v>
      </c>
      <c r="K196" s="357">
        <v>7.0601851851851841E-3</v>
      </c>
      <c r="L196" s="357">
        <v>6.9444444444444441E-3</v>
      </c>
      <c r="M196" s="357">
        <v>6.828703703703704E-3</v>
      </c>
      <c r="N196" s="357">
        <v>6.7708333333333336E-3</v>
      </c>
      <c r="O196" s="268"/>
      <c r="P196" s="201"/>
      <c r="Q196" s="201"/>
    </row>
    <row r="197" spans="1:17" s="158" customFormat="1">
      <c r="A197" s="361" t="str">
        <f t="shared" si="33"/>
        <v>Female - U18 - 500m</v>
      </c>
      <c r="B197" s="361" t="s">
        <v>151</v>
      </c>
      <c r="C197" s="361" t="s">
        <v>1048</v>
      </c>
      <c r="D197" s="361" t="s">
        <v>269</v>
      </c>
      <c r="E197" s="361" t="s">
        <v>1059</v>
      </c>
      <c r="F197" s="413">
        <v>1.8055555555555554E-2</v>
      </c>
      <c r="G197" s="413">
        <v>1.7361111111111112E-2</v>
      </c>
      <c r="H197" s="413">
        <v>1.6666666666666666E-2</v>
      </c>
      <c r="I197" s="413">
        <v>1.5277777777777777E-2</v>
      </c>
      <c r="J197" s="413">
        <v>1.4814814814814815E-2</v>
      </c>
      <c r="K197" s="413">
        <v>1.4351851851851852E-2</v>
      </c>
      <c r="L197" s="413">
        <v>1.4004629629629629E-2</v>
      </c>
      <c r="M197" s="413">
        <v>1.3657407407407408E-2</v>
      </c>
      <c r="N197" s="413">
        <v>1.3425925925925924E-2</v>
      </c>
      <c r="O197" s="268"/>
      <c r="P197" s="201"/>
      <c r="Q197" s="201"/>
    </row>
    <row r="198" spans="1:17" s="158" customFormat="1">
      <c r="A198" s="361" t="str">
        <f t="shared" si="33"/>
        <v>Female - U20 - 5000m</v>
      </c>
      <c r="B198" s="361" t="s">
        <v>151</v>
      </c>
      <c r="C198" s="361" t="s">
        <v>203</v>
      </c>
      <c r="D198" s="361" t="s">
        <v>269</v>
      </c>
      <c r="E198" s="361" t="s">
        <v>179</v>
      </c>
      <c r="F198" s="357">
        <v>1.6666666666666666E-2</v>
      </c>
      <c r="G198" s="357">
        <v>1.5277777777777777E-2</v>
      </c>
      <c r="H198" s="357">
        <v>1.4583333333333332E-2</v>
      </c>
      <c r="I198" s="357">
        <v>1.3888888888888888E-2</v>
      </c>
      <c r="J198" s="357">
        <v>1.3425925925925924E-2</v>
      </c>
      <c r="K198" s="357">
        <v>1.3078703703703703E-2</v>
      </c>
      <c r="L198" s="357">
        <v>1.2731481481481481E-2</v>
      </c>
      <c r="M198" s="357">
        <v>1.2499999999999999E-2</v>
      </c>
      <c r="N198" s="357">
        <v>1.2268518518518519E-2</v>
      </c>
      <c r="O198" s="268"/>
      <c r="P198" s="201"/>
      <c r="Q198" s="201">
        <v>1.2268518518518519E-2</v>
      </c>
    </row>
    <row r="199" spans="1:17" s="158" customFormat="1">
      <c r="A199" s="361" t="str">
        <f t="shared" si="33"/>
        <v>Female - Senior - 5000m</v>
      </c>
      <c r="B199" s="361" t="s">
        <v>151</v>
      </c>
      <c r="C199" s="361" t="s">
        <v>7</v>
      </c>
      <c r="D199" s="361" t="s">
        <v>269</v>
      </c>
      <c r="E199" s="361" t="s">
        <v>179</v>
      </c>
      <c r="F199" s="357">
        <v>1.3888888888888888E-2</v>
      </c>
      <c r="G199" s="357">
        <v>1.3425925925925924E-2</v>
      </c>
      <c r="H199" s="357">
        <v>1.3078703703703703E-2</v>
      </c>
      <c r="I199" s="357">
        <v>1.2731481481481481E-2</v>
      </c>
      <c r="J199" s="357">
        <v>1.2499999999999999E-2</v>
      </c>
      <c r="K199" s="357">
        <v>1.2268518518518519E-2</v>
      </c>
      <c r="L199" s="357">
        <v>1.2037037037037035E-2</v>
      </c>
      <c r="M199" s="357">
        <v>1.1805555555555555E-2</v>
      </c>
      <c r="N199" s="357">
        <v>1.1574074074074075E-2</v>
      </c>
      <c r="O199" s="268">
        <v>1.2037037037037035E-2</v>
      </c>
      <c r="P199" s="201">
        <v>1.2037037037037035E-2</v>
      </c>
      <c r="Q199" s="201">
        <v>1.082175925925926E-2</v>
      </c>
    </row>
    <row r="200" spans="1:17" s="158" customFormat="1">
      <c r="A200" s="361" t="str">
        <f t="shared" si="33"/>
        <v>Female - Senior - 10,000m</v>
      </c>
      <c r="B200" s="361" t="s">
        <v>151</v>
      </c>
      <c r="C200" s="361" t="s">
        <v>7</v>
      </c>
      <c r="D200" s="361" t="s">
        <v>269</v>
      </c>
      <c r="E200" s="361" t="s">
        <v>180</v>
      </c>
      <c r="F200" s="357">
        <v>2.9861111111111113E-2</v>
      </c>
      <c r="G200" s="357">
        <v>2.8472222222222222E-2</v>
      </c>
      <c r="H200" s="357">
        <v>2.7546296296296294E-2</v>
      </c>
      <c r="I200" s="357">
        <v>2.6851851851851849E-2</v>
      </c>
      <c r="J200" s="357">
        <v>2.6388888888888889E-2</v>
      </c>
      <c r="K200" s="357">
        <v>2.5925925925925925E-2</v>
      </c>
      <c r="L200" s="357">
        <v>2.5462962962962962E-2</v>
      </c>
      <c r="M200" s="357">
        <v>2.4999999999999998E-2</v>
      </c>
      <c r="N200" s="357">
        <v>2.4537037037037038E-2</v>
      </c>
      <c r="O200" s="268"/>
      <c r="P200" s="201">
        <v>2.7777777777777776E-2</v>
      </c>
      <c r="Q200" s="201">
        <v>2.2858796296296294E-2</v>
      </c>
    </row>
    <row r="201" spans="1:17" s="158" customFormat="1">
      <c r="A201" s="361" t="str">
        <f t="shared" si="33"/>
        <v>Female - Senior - Half Marathon</v>
      </c>
      <c r="B201" s="361" t="s">
        <v>151</v>
      </c>
      <c r="C201" s="361" t="s">
        <v>7</v>
      </c>
      <c r="D201" s="361" t="s">
        <v>1254</v>
      </c>
      <c r="E201" s="361" t="s">
        <v>1061</v>
      </c>
      <c r="F201" s="358">
        <v>6.8749999999999992E-2</v>
      </c>
      <c r="G201" s="358">
        <v>6.6666666666666666E-2</v>
      </c>
      <c r="H201" s="358">
        <v>6.4930555555555561E-2</v>
      </c>
      <c r="I201" s="358">
        <v>6.3194444444444442E-2</v>
      </c>
      <c r="J201" s="358">
        <v>6.1458333333333337E-2</v>
      </c>
      <c r="K201" s="358">
        <v>5.9722222222222225E-2</v>
      </c>
      <c r="L201" s="358">
        <v>5.7986111111111106E-2</v>
      </c>
      <c r="M201" s="358">
        <v>5.6250000000000001E-2</v>
      </c>
      <c r="N201" s="358">
        <v>5.451388888888889E-2</v>
      </c>
      <c r="O201" s="268"/>
      <c r="P201" s="201"/>
      <c r="Q201" s="201"/>
    </row>
    <row r="202" spans="1:17" s="158" customFormat="1">
      <c r="A202" s="361" t="str">
        <f t="shared" si="33"/>
        <v>Female - Senior - Marathon</v>
      </c>
      <c r="B202" s="361" t="s">
        <v>151</v>
      </c>
      <c r="C202" s="361" t="s">
        <v>7</v>
      </c>
      <c r="D202" s="361" t="s">
        <v>1254</v>
      </c>
      <c r="E202" s="361" t="s">
        <v>1062</v>
      </c>
      <c r="F202" s="358">
        <v>0.15277777777777776</v>
      </c>
      <c r="G202" s="358">
        <v>0.14756944444444445</v>
      </c>
      <c r="H202" s="358">
        <v>0.14305555555555557</v>
      </c>
      <c r="I202" s="358">
        <v>0.1388888888888889</v>
      </c>
      <c r="J202" s="358">
        <v>0.13402777777777777</v>
      </c>
      <c r="K202" s="358">
        <v>0.12986111111111112</v>
      </c>
      <c r="L202" s="358">
        <v>0.12569444444444444</v>
      </c>
      <c r="M202" s="358">
        <v>0.12152777777777778</v>
      </c>
      <c r="N202" s="358">
        <v>0.11805555555555557</v>
      </c>
      <c r="O202" s="268"/>
      <c r="P202" s="201"/>
      <c r="Q202" s="201"/>
    </row>
    <row r="203" spans="1:17" s="158" customFormat="1">
      <c r="A203" s="361" t="str">
        <f t="shared" si="33"/>
        <v>Male - U13 - 2000m Race Walk</v>
      </c>
      <c r="B203" s="361" t="s">
        <v>150</v>
      </c>
      <c r="C203" s="361" t="s">
        <v>3</v>
      </c>
      <c r="D203" s="361" t="s">
        <v>269</v>
      </c>
      <c r="E203" s="361" t="s">
        <v>231</v>
      </c>
      <c r="F203" s="357">
        <v>1.0069444444444445E-2</v>
      </c>
      <c r="G203" s="357">
        <v>9.7222222222222224E-3</v>
      </c>
      <c r="H203" s="357">
        <v>9.3749999999999997E-3</v>
      </c>
      <c r="I203" s="357">
        <v>9.0277777777777787E-3</v>
      </c>
      <c r="J203" s="357">
        <v>8.6805555555555559E-3</v>
      </c>
      <c r="K203" s="357">
        <v>8.3333333333333332E-3</v>
      </c>
      <c r="L203" s="357">
        <v>8.0439814814814818E-3</v>
      </c>
      <c r="M203" s="357">
        <v>7.7546296296296287E-3</v>
      </c>
      <c r="N203" s="357">
        <v>7.5231481481481477E-3</v>
      </c>
      <c r="O203" s="268"/>
      <c r="P203" s="201"/>
      <c r="Q203" s="201"/>
    </row>
    <row r="204" spans="1:17" s="158" customFormat="1">
      <c r="A204" s="361" t="str">
        <f t="shared" si="33"/>
        <v>Male - U14 - 2000m Race Walk</v>
      </c>
      <c r="B204" s="361" t="s">
        <v>150</v>
      </c>
      <c r="C204" s="361" t="s">
        <v>1046</v>
      </c>
      <c r="D204" s="361" t="s">
        <v>269</v>
      </c>
      <c r="E204" s="361" t="s">
        <v>231</v>
      </c>
      <c r="F204" s="413">
        <v>9.7222222222222224E-3</v>
      </c>
      <c r="G204" s="413">
        <v>9.3749999999999997E-3</v>
      </c>
      <c r="H204" s="413">
        <v>9.0277777777777787E-3</v>
      </c>
      <c r="I204" s="413">
        <v>8.6805555555555559E-3</v>
      </c>
      <c r="J204" s="413">
        <v>8.3333333333333332E-3</v>
      </c>
      <c r="K204" s="413">
        <v>8.0439814814814818E-3</v>
      </c>
      <c r="L204" s="413">
        <v>7.7546296296296287E-3</v>
      </c>
      <c r="M204" s="413">
        <v>7.5231481481481477E-3</v>
      </c>
      <c r="N204" s="413">
        <v>7.2916666666666668E-3</v>
      </c>
      <c r="O204" s="268"/>
      <c r="P204" s="201"/>
      <c r="Q204" s="201"/>
    </row>
    <row r="205" spans="1:17" s="158" customFormat="1">
      <c r="A205" s="361" t="str">
        <f t="shared" si="33"/>
        <v>Male - U15 - 3000m Race Walk</v>
      </c>
      <c r="B205" s="361" t="s">
        <v>150</v>
      </c>
      <c r="C205" s="361" t="s">
        <v>4</v>
      </c>
      <c r="D205" s="361" t="s">
        <v>269</v>
      </c>
      <c r="E205" s="361" t="s">
        <v>232</v>
      </c>
      <c r="F205" s="357">
        <v>1.3773148148148147E-2</v>
      </c>
      <c r="G205" s="357">
        <v>1.3310185185185187E-2</v>
      </c>
      <c r="H205" s="357">
        <v>1.2870370370370372E-2</v>
      </c>
      <c r="I205" s="357">
        <v>1.2442129629629629E-2</v>
      </c>
      <c r="J205" s="357">
        <v>1.2037037037037035E-2</v>
      </c>
      <c r="K205" s="357">
        <v>1.1655092592592594E-2</v>
      </c>
      <c r="L205" s="357">
        <v>1.1284722222222222E-2</v>
      </c>
      <c r="M205" s="357">
        <v>1.0937500000000001E-2</v>
      </c>
      <c r="N205" s="357">
        <v>1.0601851851851854E-2</v>
      </c>
      <c r="O205" s="268">
        <v>1.2847222222222223E-2</v>
      </c>
      <c r="P205" s="201"/>
      <c r="Q205" s="201"/>
    </row>
    <row r="206" spans="1:17" s="158" customFormat="1">
      <c r="A206" s="361" t="str">
        <f t="shared" si="33"/>
        <v>Male - U16 - 3000m Race Walk</v>
      </c>
      <c r="B206" s="361" t="s">
        <v>150</v>
      </c>
      <c r="C206" s="361" t="s">
        <v>1047</v>
      </c>
      <c r="D206" s="361" t="s">
        <v>269</v>
      </c>
      <c r="E206" s="361" t="s">
        <v>232</v>
      </c>
      <c r="F206" s="413">
        <f t="shared" ref="F206:N206" si="52">SUM(F205+F207)/2</f>
        <v>1.3321759259259259E-2</v>
      </c>
      <c r="G206" s="413">
        <f t="shared" si="52"/>
        <v>1.2876157407407409E-2</v>
      </c>
      <c r="H206" s="413">
        <f t="shared" si="52"/>
        <v>1.2453703703703703E-2</v>
      </c>
      <c r="I206" s="413">
        <f t="shared" si="52"/>
        <v>1.2048611111111111E-2</v>
      </c>
      <c r="J206" s="413">
        <f t="shared" si="52"/>
        <v>1.1660879629629629E-2</v>
      </c>
      <c r="K206" s="413">
        <f t="shared" si="52"/>
        <v>1.1296296296296297E-2</v>
      </c>
      <c r="L206" s="413">
        <f t="shared" si="52"/>
        <v>1.0943287037037038E-2</v>
      </c>
      <c r="M206" s="413">
        <f t="shared" si="52"/>
        <v>1.0607638888888889E-2</v>
      </c>
      <c r="N206" s="413">
        <f t="shared" si="52"/>
        <v>1.0283564814814815E-2</v>
      </c>
      <c r="O206" s="268"/>
      <c r="P206" s="201"/>
      <c r="Q206" s="201"/>
    </row>
    <row r="207" spans="1:17" s="158" customFormat="1">
      <c r="A207" s="361" t="str">
        <f t="shared" si="33"/>
        <v>Male - U17 - 3000m Race Walk</v>
      </c>
      <c r="B207" s="361" t="s">
        <v>150</v>
      </c>
      <c r="C207" s="361" t="s">
        <v>5</v>
      </c>
      <c r="D207" s="361" t="s">
        <v>269</v>
      </c>
      <c r="E207" s="361" t="s">
        <v>232</v>
      </c>
      <c r="F207" s="357">
        <v>1.2870370370370372E-2</v>
      </c>
      <c r="G207" s="357">
        <v>1.2442129629629629E-2</v>
      </c>
      <c r="H207" s="357">
        <v>1.2037037037037035E-2</v>
      </c>
      <c r="I207" s="357">
        <v>1.1655092592592594E-2</v>
      </c>
      <c r="J207" s="357">
        <v>1.1284722222222222E-2</v>
      </c>
      <c r="K207" s="357">
        <v>1.0937500000000001E-2</v>
      </c>
      <c r="L207" s="357">
        <v>1.0601851851851854E-2</v>
      </c>
      <c r="M207" s="357">
        <v>1.0277777777777778E-2</v>
      </c>
      <c r="N207" s="357">
        <v>9.9652777777777778E-3</v>
      </c>
      <c r="O207" s="268"/>
      <c r="P207" s="201"/>
      <c r="Q207" s="201"/>
    </row>
    <row r="208" spans="1:17" s="158" customFormat="1">
      <c r="A208" s="361" t="str">
        <f t="shared" si="33"/>
        <v>Male - U18 - 3000m Race Walk</v>
      </c>
      <c r="B208" s="361" t="s">
        <v>150</v>
      </c>
      <c r="C208" s="361" t="s">
        <v>1048</v>
      </c>
      <c r="D208" s="361" t="s">
        <v>269</v>
      </c>
      <c r="E208" s="361" t="s">
        <v>232</v>
      </c>
      <c r="F208" s="413">
        <f t="shared" ref="F208:N208" si="53">SUM(F207+F209)/2</f>
        <v>1.2453703703703703E-2</v>
      </c>
      <c r="G208" s="413">
        <f t="shared" si="53"/>
        <v>1.2048611111111111E-2</v>
      </c>
      <c r="H208" s="413">
        <f t="shared" si="53"/>
        <v>1.1660879629629629E-2</v>
      </c>
      <c r="I208" s="413">
        <f t="shared" si="53"/>
        <v>1.1296296296296297E-2</v>
      </c>
      <c r="J208" s="413">
        <f t="shared" si="53"/>
        <v>1.0943287037037038E-2</v>
      </c>
      <c r="K208" s="413">
        <f t="shared" si="53"/>
        <v>1.0607638888888889E-2</v>
      </c>
      <c r="L208" s="413">
        <f t="shared" si="53"/>
        <v>1.0283564814814815E-2</v>
      </c>
      <c r="M208" s="413">
        <f t="shared" si="53"/>
        <v>9.9710648148148145E-3</v>
      </c>
      <c r="N208" s="413">
        <f t="shared" si="53"/>
        <v>9.6759259259259264E-3</v>
      </c>
      <c r="O208" s="268"/>
      <c r="P208" s="201"/>
      <c r="Q208" s="201"/>
    </row>
    <row r="209" spans="1:17" s="158" customFormat="1">
      <c r="A209" s="361" t="str">
        <f t="shared" si="33"/>
        <v>Male - U20 - 3000m Race Walk</v>
      </c>
      <c r="B209" s="361" t="s">
        <v>150</v>
      </c>
      <c r="C209" s="361" t="s">
        <v>203</v>
      </c>
      <c r="D209" s="361" t="s">
        <v>269</v>
      </c>
      <c r="E209" s="361" t="s">
        <v>232</v>
      </c>
      <c r="F209" s="357">
        <v>1.2037037037037035E-2</v>
      </c>
      <c r="G209" s="357">
        <v>1.1655092592592594E-2</v>
      </c>
      <c r="H209" s="357">
        <v>1.1284722222222222E-2</v>
      </c>
      <c r="I209" s="357">
        <v>1.0937500000000001E-2</v>
      </c>
      <c r="J209" s="357">
        <v>1.0601851851851854E-2</v>
      </c>
      <c r="K209" s="357">
        <v>1.0277777777777778E-2</v>
      </c>
      <c r="L209" s="357">
        <v>9.9652777777777778E-3</v>
      </c>
      <c r="M209" s="357">
        <v>9.6643518518518511E-3</v>
      </c>
      <c r="N209" s="357">
        <v>9.386574074074075E-3</v>
      </c>
      <c r="O209" s="268"/>
      <c r="P209" s="201"/>
      <c r="Q209" s="201"/>
    </row>
    <row r="210" spans="1:17" s="158" customFormat="1">
      <c r="A210" s="361" t="str">
        <f t="shared" si="33"/>
        <v>Male - Senior - 3000m Race Walk</v>
      </c>
      <c r="B210" s="361" t="s">
        <v>150</v>
      </c>
      <c r="C210" s="361" t="s">
        <v>7</v>
      </c>
      <c r="D210" s="361" t="s">
        <v>269</v>
      </c>
      <c r="E210" s="361" t="s">
        <v>232</v>
      </c>
      <c r="F210" s="357">
        <v>1.1284722222222222E-2</v>
      </c>
      <c r="G210" s="357">
        <v>1.0937500000000001E-2</v>
      </c>
      <c r="H210" s="357">
        <v>1.0601851851851854E-2</v>
      </c>
      <c r="I210" s="357">
        <v>1.0277777777777778E-2</v>
      </c>
      <c r="J210" s="357">
        <v>9.9768518518518531E-3</v>
      </c>
      <c r="K210" s="357">
        <v>9.6759259259259264E-3</v>
      </c>
      <c r="L210" s="357">
        <v>9.386574074074075E-3</v>
      </c>
      <c r="M210" s="357">
        <v>9.0972222222222218E-3</v>
      </c>
      <c r="N210" s="357">
        <v>8.8310185185185176E-3</v>
      </c>
      <c r="O210" s="268"/>
      <c r="P210" s="201"/>
      <c r="Q210" s="201"/>
    </row>
    <row r="211" spans="1:17" s="158" customFormat="1">
      <c r="A211" s="361" t="str">
        <f t="shared" si="33"/>
        <v>Male - U17 - 5000m Race Walk</v>
      </c>
      <c r="B211" s="361" t="s">
        <v>150</v>
      </c>
      <c r="C211" s="361" t="s">
        <v>5</v>
      </c>
      <c r="D211" s="361" t="s">
        <v>269</v>
      </c>
      <c r="E211" s="361" t="s">
        <v>233</v>
      </c>
      <c r="F211" s="357">
        <v>2.1527777777777781E-2</v>
      </c>
      <c r="G211" s="357">
        <v>2.0833333333333332E-2</v>
      </c>
      <c r="H211" s="357">
        <v>2.0173611111111111E-2</v>
      </c>
      <c r="I211" s="357">
        <v>1.9537037037037037E-2</v>
      </c>
      <c r="J211" s="357">
        <v>1.8935185185185183E-2</v>
      </c>
      <c r="K211" s="357">
        <v>1.8356481481481481E-2</v>
      </c>
      <c r="L211" s="357">
        <v>1.7812499999999998E-2</v>
      </c>
      <c r="M211" s="357">
        <v>1.7280092592592593E-2</v>
      </c>
      <c r="N211" s="357">
        <v>1.6759259259259258E-2</v>
      </c>
      <c r="O211" s="268">
        <v>1.9444444444444445E-2</v>
      </c>
      <c r="P211" s="201"/>
      <c r="Q211" s="201"/>
    </row>
    <row r="212" spans="1:17" s="158" customFormat="1">
      <c r="A212" s="361" t="str">
        <f t="shared" si="33"/>
        <v>Male - U18 - 5000m Race Walk</v>
      </c>
      <c r="B212" s="361" t="s">
        <v>150</v>
      </c>
      <c r="C212" s="361" t="s">
        <v>1048</v>
      </c>
      <c r="D212" s="361" t="s">
        <v>269</v>
      </c>
      <c r="E212" s="361" t="s">
        <v>233</v>
      </c>
      <c r="F212" s="413">
        <f t="shared" ref="F212:N212" si="54">SUM(F211+F213)/2</f>
        <v>2.0850694444444446E-2</v>
      </c>
      <c r="G212" s="413">
        <f t="shared" si="54"/>
        <v>2.0185185185185184E-2</v>
      </c>
      <c r="H212" s="413">
        <f t="shared" si="54"/>
        <v>1.9554398148148147E-2</v>
      </c>
      <c r="I212" s="413">
        <f t="shared" si="54"/>
        <v>1.894675925925926E-2</v>
      </c>
      <c r="J212" s="413">
        <f t="shared" si="54"/>
        <v>1.8373842592592591E-2</v>
      </c>
      <c r="K212" s="413">
        <f t="shared" si="54"/>
        <v>1.7818287037037035E-2</v>
      </c>
      <c r="L212" s="413">
        <f t="shared" si="54"/>
        <v>1.728587962962963E-2</v>
      </c>
      <c r="M212" s="413">
        <f t="shared" si="54"/>
        <v>1.6770833333333332E-2</v>
      </c>
      <c r="N212" s="413">
        <f t="shared" si="54"/>
        <v>1.6267361111111107E-2</v>
      </c>
      <c r="O212" s="268"/>
      <c r="P212" s="201"/>
      <c r="Q212" s="201"/>
    </row>
    <row r="213" spans="1:17" s="158" customFormat="1">
      <c r="A213" s="361" t="str">
        <f t="shared" si="33"/>
        <v>Male - U20 - 5000m Race Walk</v>
      </c>
      <c r="B213" s="361" t="s">
        <v>150</v>
      </c>
      <c r="C213" s="361" t="s">
        <v>203</v>
      </c>
      <c r="D213" s="361" t="s">
        <v>269</v>
      </c>
      <c r="E213" s="361" t="s">
        <v>233</v>
      </c>
      <c r="F213" s="357">
        <v>2.0173611111111111E-2</v>
      </c>
      <c r="G213" s="357">
        <v>1.9537037037037037E-2</v>
      </c>
      <c r="H213" s="357">
        <v>1.8935185185185183E-2</v>
      </c>
      <c r="I213" s="357">
        <v>1.8356481481481481E-2</v>
      </c>
      <c r="J213" s="357">
        <v>1.7812499999999998E-2</v>
      </c>
      <c r="K213" s="357">
        <v>1.7280092592592593E-2</v>
      </c>
      <c r="L213" s="357">
        <v>1.6759259259259258E-2</v>
      </c>
      <c r="M213" s="357">
        <v>1.6261574074074074E-2</v>
      </c>
      <c r="N213" s="357">
        <v>1.577546296296296E-2</v>
      </c>
      <c r="O213" s="268"/>
      <c r="P213" s="201"/>
      <c r="Q213" s="201"/>
    </row>
    <row r="214" spans="1:17" s="158" customFormat="1">
      <c r="A214" s="361" t="str">
        <f t="shared" si="33"/>
        <v>Male - Senior - 5000m Race Walk</v>
      </c>
      <c r="B214" s="361" t="s">
        <v>150</v>
      </c>
      <c r="C214" s="361" t="s">
        <v>7</v>
      </c>
      <c r="D214" s="361" t="s">
        <v>269</v>
      </c>
      <c r="E214" s="361" t="s">
        <v>233</v>
      </c>
      <c r="F214" s="357">
        <v>1.8935185185185183E-2</v>
      </c>
      <c r="G214" s="357">
        <v>1.8356481481481481E-2</v>
      </c>
      <c r="H214" s="357">
        <v>1.7812499999999998E-2</v>
      </c>
      <c r="I214" s="357">
        <v>1.7280092592592593E-2</v>
      </c>
      <c r="J214" s="357">
        <v>1.6759259259259258E-2</v>
      </c>
      <c r="K214" s="357">
        <v>1.6261574074074074E-2</v>
      </c>
      <c r="L214" s="357">
        <v>1.577546296296296E-2</v>
      </c>
      <c r="M214" s="357">
        <v>1.5300925925925926E-2</v>
      </c>
      <c r="N214" s="357">
        <v>1.4872685185185185E-2</v>
      </c>
      <c r="O214" s="268"/>
      <c r="P214" s="201"/>
      <c r="Q214" s="201"/>
    </row>
    <row r="215" spans="1:17" s="158" customFormat="1">
      <c r="A215" s="361" t="str">
        <f t="shared" si="33"/>
        <v>Male - U20 - 10000m Race Walk</v>
      </c>
      <c r="B215" s="361" t="s">
        <v>150</v>
      </c>
      <c r="C215" s="361" t="s">
        <v>203</v>
      </c>
      <c r="D215" s="361" t="s">
        <v>269</v>
      </c>
      <c r="E215" s="361" t="s">
        <v>234</v>
      </c>
      <c r="F215" s="357">
        <v>4.1354166666666664E-2</v>
      </c>
      <c r="G215" s="357">
        <v>4.010416666666667E-2</v>
      </c>
      <c r="H215" s="357">
        <v>3.888888888888889E-2</v>
      </c>
      <c r="I215" s="357">
        <v>3.7766203703703705E-2</v>
      </c>
      <c r="J215" s="357">
        <v>3.6666666666666667E-2</v>
      </c>
      <c r="K215" s="357">
        <v>3.5613425925925923E-2</v>
      </c>
      <c r="L215" s="357">
        <v>3.4606481481481481E-2</v>
      </c>
      <c r="M215" s="357">
        <v>3.3622685185185179E-2</v>
      </c>
      <c r="N215" s="357">
        <v>3.2638888888888891E-2</v>
      </c>
      <c r="O215" s="268">
        <v>3.8194444444444441E-2</v>
      </c>
      <c r="P215" s="201"/>
      <c r="Q215" s="201"/>
    </row>
    <row r="216" spans="1:17" s="158" customFormat="1">
      <c r="A216" s="361" t="str">
        <f t="shared" si="33"/>
        <v>Male - Senior - 10000m Race Walk</v>
      </c>
      <c r="B216" s="361" t="s">
        <v>150</v>
      </c>
      <c r="C216" s="361" t="s">
        <v>7</v>
      </c>
      <c r="D216" s="361" t="s">
        <v>269</v>
      </c>
      <c r="E216" s="361" t="s">
        <v>234</v>
      </c>
      <c r="F216" s="357">
        <v>3.888888888888889E-2</v>
      </c>
      <c r="G216" s="357">
        <v>3.7766203703703705E-2</v>
      </c>
      <c r="H216" s="357">
        <v>3.6666666666666667E-2</v>
      </c>
      <c r="I216" s="357">
        <v>3.5613425925925923E-2</v>
      </c>
      <c r="J216" s="357">
        <v>3.4606481481481481E-2</v>
      </c>
      <c r="K216" s="357">
        <v>3.3622685185185179E-2</v>
      </c>
      <c r="L216" s="357">
        <v>3.2638888888888891E-2</v>
      </c>
      <c r="M216" s="357">
        <v>3.1712962962962964E-2</v>
      </c>
      <c r="N216" s="357">
        <v>3.0844907407407404E-2</v>
      </c>
      <c r="O216" s="268"/>
      <c r="P216" s="201"/>
      <c r="Q216" s="201"/>
    </row>
    <row r="217" spans="1:17" s="158" customFormat="1">
      <c r="A217" s="361" t="str">
        <f t="shared" si="33"/>
        <v>Female - U13 - 2000m Race Walk</v>
      </c>
      <c r="B217" s="361" t="s">
        <v>151</v>
      </c>
      <c r="C217" s="361" t="s">
        <v>3</v>
      </c>
      <c r="D217" s="361" t="s">
        <v>269</v>
      </c>
      <c r="E217" s="361" t="s">
        <v>231</v>
      </c>
      <c r="F217" s="357">
        <v>1.0532407407407407E-2</v>
      </c>
      <c r="G217" s="357">
        <v>1.0127314814814815E-2</v>
      </c>
      <c r="H217" s="357">
        <v>9.7222222222222224E-3</v>
      </c>
      <c r="I217" s="357">
        <v>9.3749999999999997E-3</v>
      </c>
      <c r="J217" s="357">
        <v>9.0277777777777787E-3</v>
      </c>
      <c r="K217" s="357">
        <v>8.7384259259259255E-3</v>
      </c>
      <c r="L217" s="357">
        <v>8.4490740740740741E-3</v>
      </c>
      <c r="M217" s="357">
        <v>8.217592592592594E-3</v>
      </c>
      <c r="N217" s="357">
        <v>7.9861111111111122E-3</v>
      </c>
      <c r="O217" s="268"/>
      <c r="P217" s="201"/>
      <c r="Q217" s="201"/>
    </row>
    <row r="218" spans="1:17" s="158" customFormat="1">
      <c r="A218" s="361" t="str">
        <f t="shared" si="33"/>
        <v>Female - U14 - 2000m Race Walk</v>
      </c>
      <c r="B218" s="361" t="s">
        <v>151</v>
      </c>
      <c r="C218" s="361" t="s">
        <v>1046</v>
      </c>
      <c r="D218" s="361" t="s">
        <v>269</v>
      </c>
      <c r="E218" s="361" t="s">
        <v>231</v>
      </c>
      <c r="F218" s="413">
        <v>1.0127314814814815E-2</v>
      </c>
      <c r="G218" s="413">
        <v>9.7222222222222224E-3</v>
      </c>
      <c r="H218" s="413">
        <v>9.3749999999999997E-3</v>
      </c>
      <c r="I218" s="413">
        <v>9.0277777777777787E-3</v>
      </c>
      <c r="J218" s="413">
        <v>8.7384259259259255E-3</v>
      </c>
      <c r="K218" s="413">
        <v>8.4490740740740741E-3</v>
      </c>
      <c r="L218" s="413">
        <v>8.217592592592594E-3</v>
      </c>
      <c r="M218" s="413">
        <v>7.9861111111111122E-3</v>
      </c>
      <c r="N218" s="413">
        <v>7.7546296296296295E-3</v>
      </c>
      <c r="O218" s="268"/>
      <c r="P218" s="201"/>
      <c r="Q218" s="201"/>
    </row>
    <row r="219" spans="1:17" s="158" customFormat="1">
      <c r="A219" s="361" t="str">
        <f t="shared" si="33"/>
        <v>Female - U15 - 3000m Race Walk</v>
      </c>
      <c r="B219" s="361" t="s">
        <v>151</v>
      </c>
      <c r="C219" s="361" t="s">
        <v>4</v>
      </c>
      <c r="D219" s="361" t="s">
        <v>269</v>
      </c>
      <c r="E219" s="361" t="s">
        <v>232</v>
      </c>
      <c r="F219" s="357">
        <v>1.5486111111111112E-2</v>
      </c>
      <c r="G219" s="357">
        <v>1.4895833333333332E-2</v>
      </c>
      <c r="H219" s="357">
        <v>1.4351851851851852E-2</v>
      </c>
      <c r="I219" s="357">
        <v>1.3854166666666666E-2</v>
      </c>
      <c r="J219" s="357">
        <v>1.3379629629629628E-2</v>
      </c>
      <c r="K219" s="357">
        <v>1.292824074074074E-2</v>
      </c>
      <c r="L219" s="357">
        <v>1.2499999999999999E-2</v>
      </c>
      <c r="M219" s="357">
        <v>1.2094907407407408E-2</v>
      </c>
      <c r="N219" s="357">
        <v>1.1712962962962965E-2</v>
      </c>
      <c r="O219" s="268">
        <v>1.3541666666666667E-2</v>
      </c>
      <c r="P219" s="201"/>
      <c r="Q219" s="201"/>
    </row>
    <row r="220" spans="1:17" s="158" customFormat="1">
      <c r="A220" s="361" t="str">
        <f t="shared" si="33"/>
        <v>Female - U16 - 3000m Race Walk</v>
      </c>
      <c r="B220" s="361" t="s">
        <v>151</v>
      </c>
      <c r="C220" s="361" t="s">
        <v>1047</v>
      </c>
      <c r="D220" s="361" t="s">
        <v>269</v>
      </c>
      <c r="E220" s="361" t="s">
        <v>232</v>
      </c>
      <c r="F220" s="413">
        <f t="shared" ref="F220:N220" si="55">SUM(F219+F221)/2</f>
        <v>1.4918981481481481E-2</v>
      </c>
      <c r="G220" s="413">
        <f t="shared" si="55"/>
        <v>1.4374999999999999E-2</v>
      </c>
      <c r="H220" s="413">
        <f t="shared" si="55"/>
        <v>1.3865740740740741E-2</v>
      </c>
      <c r="I220" s="413">
        <f t="shared" si="55"/>
        <v>1.3391203703703704E-2</v>
      </c>
      <c r="J220" s="413">
        <f t="shared" si="55"/>
        <v>1.2939814814814814E-2</v>
      </c>
      <c r="K220" s="413">
        <f t="shared" si="55"/>
        <v>1.2511574074074074E-2</v>
      </c>
      <c r="L220" s="413">
        <f t="shared" si="55"/>
        <v>1.2106481481481482E-2</v>
      </c>
      <c r="M220" s="413">
        <f t="shared" si="55"/>
        <v>1.171875E-2</v>
      </c>
      <c r="N220" s="413">
        <f t="shared" si="55"/>
        <v>1.1342592592592595E-2</v>
      </c>
      <c r="O220" s="268"/>
      <c r="P220" s="201"/>
      <c r="Q220" s="201"/>
    </row>
    <row r="221" spans="1:17" s="158" customFormat="1">
      <c r="A221" s="361" t="str">
        <f t="shared" si="33"/>
        <v>Female - U17 - 3000m Race Walk</v>
      </c>
      <c r="B221" s="361" t="s">
        <v>151</v>
      </c>
      <c r="C221" s="361" t="s">
        <v>5</v>
      </c>
      <c r="D221" s="361" t="s">
        <v>269</v>
      </c>
      <c r="E221" s="361" t="s">
        <v>232</v>
      </c>
      <c r="F221" s="357">
        <v>1.4351851851851852E-2</v>
      </c>
      <c r="G221" s="357">
        <v>1.3854166666666666E-2</v>
      </c>
      <c r="H221" s="357">
        <v>1.3379629629629628E-2</v>
      </c>
      <c r="I221" s="357">
        <v>1.292824074074074E-2</v>
      </c>
      <c r="J221" s="357">
        <v>1.2499999999999999E-2</v>
      </c>
      <c r="K221" s="357">
        <v>1.2094907407407408E-2</v>
      </c>
      <c r="L221" s="357">
        <v>1.1712962962962965E-2</v>
      </c>
      <c r="M221" s="357">
        <v>1.1342592592592592E-2</v>
      </c>
      <c r="N221" s="357">
        <v>1.0972222222222223E-2</v>
      </c>
      <c r="O221" s="268"/>
      <c r="P221" s="201"/>
      <c r="Q221" s="201"/>
    </row>
    <row r="222" spans="1:17" s="158" customFormat="1">
      <c r="A222" s="361" t="str">
        <f t="shared" si="33"/>
        <v>Female - U18 - 3000m Race Walk</v>
      </c>
      <c r="B222" s="361" t="s">
        <v>151</v>
      </c>
      <c r="C222" s="361" t="s">
        <v>1048</v>
      </c>
      <c r="D222" s="361" t="s">
        <v>269</v>
      </c>
      <c r="E222" s="361" t="s">
        <v>232</v>
      </c>
      <c r="F222" s="413">
        <f t="shared" ref="F222:N222" si="56">SUM(F221+F223)/2</f>
        <v>1.3865740740740741E-2</v>
      </c>
      <c r="G222" s="413">
        <f t="shared" si="56"/>
        <v>1.3391203703703704E-2</v>
      </c>
      <c r="H222" s="413">
        <f t="shared" si="56"/>
        <v>1.2939814814814814E-2</v>
      </c>
      <c r="I222" s="413">
        <f t="shared" si="56"/>
        <v>1.2511574074074074E-2</v>
      </c>
      <c r="J222" s="413">
        <f t="shared" si="56"/>
        <v>1.2106481481481482E-2</v>
      </c>
      <c r="K222" s="413">
        <f t="shared" si="56"/>
        <v>1.171875E-2</v>
      </c>
      <c r="L222" s="413">
        <f t="shared" si="56"/>
        <v>1.1342592592592595E-2</v>
      </c>
      <c r="M222" s="413">
        <f t="shared" si="56"/>
        <v>1.0983796296296297E-2</v>
      </c>
      <c r="N222" s="413">
        <f t="shared" si="56"/>
        <v>1.0630787037037038E-2</v>
      </c>
      <c r="O222" s="268"/>
      <c r="P222" s="201"/>
      <c r="Q222" s="201"/>
    </row>
    <row r="223" spans="1:17" s="158" customFormat="1">
      <c r="A223" s="361" t="str">
        <f t="shared" si="33"/>
        <v>Female - U20 - 3000m Race Walk</v>
      </c>
      <c r="B223" s="361" t="s">
        <v>151</v>
      </c>
      <c r="C223" s="361" t="s">
        <v>203</v>
      </c>
      <c r="D223" s="361" t="s">
        <v>269</v>
      </c>
      <c r="E223" s="361" t="s">
        <v>232</v>
      </c>
      <c r="F223" s="357">
        <v>1.3379629629629628E-2</v>
      </c>
      <c r="G223" s="357">
        <v>1.292824074074074E-2</v>
      </c>
      <c r="H223" s="357">
        <v>1.2499999999999999E-2</v>
      </c>
      <c r="I223" s="357">
        <v>1.2094907407407408E-2</v>
      </c>
      <c r="J223" s="357">
        <v>1.1712962962962965E-2</v>
      </c>
      <c r="K223" s="357">
        <v>1.1342592592592592E-2</v>
      </c>
      <c r="L223" s="357">
        <v>1.0972222222222223E-2</v>
      </c>
      <c r="M223" s="357">
        <v>1.0625000000000001E-2</v>
      </c>
      <c r="N223" s="357">
        <v>1.0289351851851852E-2</v>
      </c>
      <c r="O223" s="268"/>
      <c r="P223" s="201"/>
      <c r="Q223" s="201"/>
    </row>
    <row r="224" spans="1:17" s="158" customFormat="1">
      <c r="A224" s="361" t="str">
        <f t="shared" si="33"/>
        <v>Female - Senior - 3000m Race Walk</v>
      </c>
      <c r="B224" s="361" t="s">
        <v>151</v>
      </c>
      <c r="C224" s="361" t="s">
        <v>7</v>
      </c>
      <c r="D224" s="361" t="s">
        <v>269</v>
      </c>
      <c r="E224" s="361" t="s">
        <v>232</v>
      </c>
      <c r="F224" s="357">
        <v>1.2499999999999999E-2</v>
      </c>
      <c r="G224" s="357">
        <v>1.2094907407407408E-2</v>
      </c>
      <c r="H224" s="357">
        <v>1.1712962962962965E-2</v>
      </c>
      <c r="I224" s="357">
        <v>1.1342592592592592E-2</v>
      </c>
      <c r="J224" s="357">
        <v>1.0972222222222223E-2</v>
      </c>
      <c r="K224" s="357">
        <v>1.0625000000000001E-2</v>
      </c>
      <c r="L224" s="357">
        <v>1.0289351851851852E-2</v>
      </c>
      <c r="M224" s="357">
        <v>9.9537037037037042E-3</v>
      </c>
      <c r="N224" s="357">
        <v>9.6296296296296303E-3</v>
      </c>
      <c r="O224" s="268"/>
      <c r="P224" s="201"/>
      <c r="Q224" s="201"/>
    </row>
    <row r="225" spans="1:17" s="158" customFormat="1">
      <c r="A225" s="361" t="str">
        <f t="shared" si="33"/>
        <v>Female - U17 - 5000m Race Walk</v>
      </c>
      <c r="B225" s="361" t="s">
        <v>151</v>
      </c>
      <c r="C225" s="361" t="s">
        <v>5</v>
      </c>
      <c r="D225" s="361" t="s">
        <v>269</v>
      </c>
      <c r="E225" s="361" t="s">
        <v>233</v>
      </c>
      <c r="F225" s="357">
        <v>2.4305555555555556E-2</v>
      </c>
      <c r="G225" s="357">
        <v>2.3495370370370371E-2</v>
      </c>
      <c r="H225" s="357">
        <v>2.2708333333333334E-2</v>
      </c>
      <c r="I225" s="357">
        <v>2.1967592592592594E-2</v>
      </c>
      <c r="J225" s="357">
        <v>2.1273148148148149E-2</v>
      </c>
      <c r="K225" s="357">
        <v>2.0601851851851854E-2</v>
      </c>
      <c r="L225" s="357">
        <v>1.996527777777778E-2</v>
      </c>
      <c r="M225" s="357">
        <v>1.9340277777777779E-2</v>
      </c>
      <c r="N225" s="357">
        <v>1.8749999999999999E-2</v>
      </c>
      <c r="O225" s="268">
        <v>2.0833333333333332E-2</v>
      </c>
      <c r="P225" s="201"/>
      <c r="Q225" s="201"/>
    </row>
    <row r="226" spans="1:17" s="158" customFormat="1">
      <c r="A226" s="361" t="str">
        <f t="shared" si="33"/>
        <v>Female - U18 - 5000m Race Walk</v>
      </c>
      <c r="B226" s="361" t="s">
        <v>151</v>
      </c>
      <c r="C226" s="361" t="s">
        <v>1048</v>
      </c>
      <c r="D226" s="361" t="s">
        <v>269</v>
      </c>
      <c r="E226" s="361" t="s">
        <v>233</v>
      </c>
      <c r="F226" s="413">
        <f t="shared" ref="F226:N226" si="57">SUM(F225+F227)/2</f>
        <v>2.3506944444444445E-2</v>
      </c>
      <c r="G226" s="413">
        <f t="shared" si="57"/>
        <v>2.2731481481481484E-2</v>
      </c>
      <c r="H226" s="413">
        <f t="shared" si="57"/>
        <v>2.1990740740740741E-2</v>
      </c>
      <c r="I226" s="413">
        <f t="shared" si="57"/>
        <v>2.1284722222222226E-2</v>
      </c>
      <c r="J226" s="413">
        <f t="shared" si="57"/>
        <v>2.0619212962962964E-2</v>
      </c>
      <c r="K226" s="413">
        <f t="shared" si="57"/>
        <v>1.9971064814814816E-2</v>
      </c>
      <c r="L226" s="413">
        <f t="shared" si="57"/>
        <v>1.935763888888889E-2</v>
      </c>
      <c r="M226" s="413">
        <f t="shared" si="57"/>
        <v>1.8755787037037036E-2</v>
      </c>
      <c r="N226" s="413">
        <f t="shared" si="57"/>
        <v>1.8177083333333333E-2</v>
      </c>
      <c r="O226" s="268"/>
      <c r="P226" s="201"/>
      <c r="Q226" s="201"/>
    </row>
    <row r="227" spans="1:17" s="158" customFormat="1">
      <c r="A227" s="361" t="str">
        <f t="shared" si="33"/>
        <v>Female - U20 - 5000m Race Walk</v>
      </c>
      <c r="B227" s="361" t="s">
        <v>151</v>
      </c>
      <c r="C227" s="361" t="s">
        <v>203</v>
      </c>
      <c r="D227" s="361" t="s">
        <v>269</v>
      </c>
      <c r="E227" s="361" t="s">
        <v>233</v>
      </c>
      <c r="F227" s="357">
        <v>2.2708333333333334E-2</v>
      </c>
      <c r="G227" s="357">
        <v>2.1967592592592594E-2</v>
      </c>
      <c r="H227" s="357">
        <v>2.1273148148148149E-2</v>
      </c>
      <c r="I227" s="357">
        <v>2.0601851851851854E-2</v>
      </c>
      <c r="J227" s="357">
        <v>1.996527777777778E-2</v>
      </c>
      <c r="K227" s="357">
        <v>1.9340277777777779E-2</v>
      </c>
      <c r="L227" s="357">
        <v>1.8749999999999999E-2</v>
      </c>
      <c r="M227" s="357">
        <v>1.8171296296296297E-2</v>
      </c>
      <c r="N227" s="357">
        <v>1.7604166666666667E-2</v>
      </c>
      <c r="O227" s="268"/>
      <c r="P227" s="201"/>
      <c r="Q227" s="201"/>
    </row>
    <row r="228" spans="1:17" s="158" customFormat="1">
      <c r="A228" s="361" t="str">
        <f t="shared" si="33"/>
        <v>Female - Senior - 5000m Race Walk</v>
      </c>
      <c r="B228" s="361" t="s">
        <v>151</v>
      </c>
      <c r="C228" s="361" t="s">
        <v>7</v>
      </c>
      <c r="D228" s="361" t="s">
        <v>269</v>
      </c>
      <c r="E228" s="361" t="s">
        <v>233</v>
      </c>
      <c r="F228" s="357">
        <v>2.1273148148148149E-2</v>
      </c>
      <c r="G228" s="357">
        <v>2.0601851851851854E-2</v>
      </c>
      <c r="H228" s="357">
        <v>1.996527777777778E-2</v>
      </c>
      <c r="I228" s="357">
        <v>1.9340277777777779E-2</v>
      </c>
      <c r="J228" s="357">
        <v>1.8749999999999999E-2</v>
      </c>
      <c r="K228" s="357">
        <v>1.8171296296296297E-2</v>
      </c>
      <c r="L228" s="357">
        <v>1.7604166666666667E-2</v>
      </c>
      <c r="M228" s="357">
        <v>1.7071759259259259E-2</v>
      </c>
      <c r="N228" s="357">
        <v>1.6550925925925924E-2</v>
      </c>
      <c r="O228" s="268"/>
      <c r="P228" s="201"/>
      <c r="Q228" s="201"/>
    </row>
    <row r="229" spans="1:17" s="158" customFormat="1">
      <c r="A229" s="361" t="str">
        <f t="shared" ref="A229:A356" si="58">B229&amp;" - "&amp;C229&amp;" - "&amp;E229</f>
        <v>Female - U20 - 10000m Race Walk</v>
      </c>
      <c r="B229" s="361" t="s">
        <v>151</v>
      </c>
      <c r="C229" s="361" t="s">
        <v>203</v>
      </c>
      <c r="D229" s="361" t="s">
        <v>269</v>
      </c>
      <c r="E229" s="361" t="s">
        <v>234</v>
      </c>
      <c r="F229" s="358">
        <v>4.6643518518518522E-2</v>
      </c>
      <c r="G229" s="358">
        <v>4.5138888888888888E-2</v>
      </c>
      <c r="H229" s="358">
        <v>4.3750000000000004E-2</v>
      </c>
      <c r="I229" s="358">
        <v>4.2361111111111106E-2</v>
      </c>
      <c r="J229" s="357">
        <v>4.1087962962962958E-2</v>
      </c>
      <c r="K229" s="357">
        <v>3.9814814814814817E-2</v>
      </c>
      <c r="L229" s="357">
        <v>3.8599537037037036E-2</v>
      </c>
      <c r="M229" s="357">
        <v>3.7384259259259263E-2</v>
      </c>
      <c r="N229" s="357">
        <v>3.6284722222222225E-2</v>
      </c>
      <c r="O229" s="268">
        <v>4.027777777777778E-2</v>
      </c>
      <c r="P229" s="201"/>
      <c r="Q229" s="201"/>
    </row>
    <row r="230" spans="1:17" s="158" customFormat="1">
      <c r="A230" s="361" t="str">
        <f t="shared" si="58"/>
        <v>Female - Senior - 10000m Race Walk</v>
      </c>
      <c r="B230" s="361" t="s">
        <v>151</v>
      </c>
      <c r="C230" s="361" t="s">
        <v>7</v>
      </c>
      <c r="D230" s="361" t="s">
        <v>269</v>
      </c>
      <c r="E230" s="361" t="s">
        <v>234</v>
      </c>
      <c r="F230" s="358">
        <v>4.3750000000000004E-2</v>
      </c>
      <c r="G230" s="358">
        <v>4.2361111111111106E-2</v>
      </c>
      <c r="H230" s="357">
        <v>4.1087962962962958E-2</v>
      </c>
      <c r="I230" s="357">
        <v>3.9814814814814817E-2</v>
      </c>
      <c r="J230" s="357">
        <v>3.8599537037037036E-2</v>
      </c>
      <c r="K230" s="357">
        <v>3.7384259259259263E-2</v>
      </c>
      <c r="L230" s="357">
        <v>3.6284722222222225E-2</v>
      </c>
      <c r="M230" s="357">
        <v>3.5185185185185187E-2</v>
      </c>
      <c r="N230" s="357">
        <v>3.408564814814815E-2</v>
      </c>
      <c r="O230" s="268"/>
      <c r="P230" s="201"/>
      <c r="Q230" s="201"/>
    </row>
    <row r="231" spans="1:17" s="158" customFormat="1">
      <c r="A231" s="259" t="str">
        <f t="shared" si="58"/>
        <v>Male - U14 - 1200m Steeplechase</v>
      </c>
      <c r="B231" s="410" t="s">
        <v>150</v>
      </c>
      <c r="C231" s="410" t="s">
        <v>1046</v>
      </c>
      <c r="D231" s="410" t="s">
        <v>269</v>
      </c>
      <c r="E231" s="267" t="s">
        <v>1060</v>
      </c>
      <c r="F231" s="411"/>
      <c r="G231" s="411"/>
      <c r="H231" s="412"/>
      <c r="I231" s="412"/>
      <c r="J231" s="412"/>
      <c r="K231" s="412"/>
      <c r="L231" s="412"/>
      <c r="M231" s="412"/>
      <c r="N231" s="412"/>
      <c r="O231" s="268"/>
      <c r="P231" s="201"/>
      <c r="Q231" s="201"/>
    </row>
    <row r="232" spans="1:17" s="158" customFormat="1">
      <c r="A232" s="196" t="str">
        <f t="shared" si="58"/>
        <v>Male - U16 - 1500m Steeplechase</v>
      </c>
      <c r="B232" s="198" t="s">
        <v>150</v>
      </c>
      <c r="C232" s="198" t="s">
        <v>1047</v>
      </c>
      <c r="D232" s="198" t="s">
        <v>269</v>
      </c>
      <c r="E232" s="255" t="s">
        <v>235</v>
      </c>
      <c r="F232" s="379">
        <v>3.8194444444444443E-3</v>
      </c>
      <c r="G232" s="380">
        <v>3.7268518518518519E-3</v>
      </c>
      <c r="H232" s="380">
        <v>3.6574074074074074E-3</v>
      </c>
      <c r="I232" s="380">
        <v>3.5879629629629629E-3</v>
      </c>
      <c r="J232" s="380">
        <v>3.5185185185185185E-3</v>
      </c>
      <c r="K232" s="380">
        <v>3.4490740740740745E-3</v>
      </c>
      <c r="L232" s="380">
        <v>3.3912037037037036E-3</v>
      </c>
      <c r="M232" s="380">
        <v>3.3333333333333335E-3</v>
      </c>
      <c r="N232" s="381">
        <v>3.2754629629629631E-3</v>
      </c>
      <c r="O232" s="268"/>
      <c r="P232" s="201"/>
      <c r="Q232" s="201"/>
    </row>
    <row r="233" spans="1:17">
      <c r="A233" s="196" t="str">
        <f t="shared" si="58"/>
        <v>Male - U17 - 1500m Steeplechase</v>
      </c>
      <c r="B233" s="198" t="s">
        <v>150</v>
      </c>
      <c r="C233" s="198" t="s">
        <v>5</v>
      </c>
      <c r="D233" s="198" t="s">
        <v>269</v>
      </c>
      <c r="E233" s="255" t="s">
        <v>235</v>
      </c>
      <c r="F233" s="357">
        <v>3.6805555555555554E-3</v>
      </c>
      <c r="G233" s="357">
        <v>3.5879629629629629E-3</v>
      </c>
      <c r="H233" s="357">
        <v>3.5185185185185185E-3</v>
      </c>
      <c r="I233" s="357">
        <v>3.4490740740740745E-3</v>
      </c>
      <c r="J233" s="357">
        <v>3.3912037037037036E-3</v>
      </c>
      <c r="K233" s="357">
        <v>3.3333333333333335E-3</v>
      </c>
      <c r="L233" s="357">
        <v>3.2754629629629631E-3</v>
      </c>
      <c r="M233" s="357">
        <v>3.2175925925925926E-3</v>
      </c>
      <c r="N233" s="357">
        <v>3.1712962962962958E-3</v>
      </c>
      <c r="O233" s="268">
        <v>3.3564814814814811E-3</v>
      </c>
      <c r="P233" s="201">
        <v>4.8611111111111112E-3</v>
      </c>
      <c r="Q233" s="201">
        <v>3.1018518518518522E-3</v>
      </c>
    </row>
    <row r="234" spans="1:17">
      <c r="A234" s="196" t="str">
        <f t="shared" si="58"/>
        <v>Male - U18 - 1500m Steeplechase</v>
      </c>
      <c r="B234" s="198" t="s">
        <v>150</v>
      </c>
      <c r="C234" s="198" t="s">
        <v>1048</v>
      </c>
      <c r="D234" s="198" t="s">
        <v>269</v>
      </c>
      <c r="E234" s="255" t="s">
        <v>235</v>
      </c>
      <c r="F234" s="379">
        <v>3.8194444444444443E-3</v>
      </c>
      <c r="G234" s="380">
        <v>3.7268518518518519E-3</v>
      </c>
      <c r="H234" s="380">
        <v>3.6574074074074074E-3</v>
      </c>
      <c r="I234" s="380">
        <v>3.5879629629629629E-3</v>
      </c>
      <c r="J234" s="380">
        <v>3.5185185185185185E-3</v>
      </c>
      <c r="K234" s="380">
        <v>3.4490740740740745E-3</v>
      </c>
      <c r="L234" s="380">
        <v>3.3912037037037036E-3</v>
      </c>
      <c r="M234" s="380">
        <v>3.3333333333333335E-3</v>
      </c>
      <c r="N234" s="381">
        <v>3.2754629629629631E-3</v>
      </c>
      <c r="O234" s="268"/>
      <c r="P234" s="201"/>
      <c r="Q234" s="201"/>
    </row>
    <row r="235" spans="1:17">
      <c r="A235" s="196" t="str">
        <f t="shared" si="58"/>
        <v>Male - U18 - 2000m Steeplechase</v>
      </c>
      <c r="B235" s="198" t="s">
        <v>150</v>
      </c>
      <c r="C235" s="198" t="s">
        <v>1048</v>
      </c>
      <c r="D235" s="198" t="s">
        <v>269</v>
      </c>
      <c r="E235" s="255" t="s">
        <v>236</v>
      </c>
      <c r="F235" s="366">
        <v>5.5555555555555558E-3</v>
      </c>
      <c r="G235" s="366">
        <v>5.3819444444444444E-3</v>
      </c>
      <c r="H235" s="366">
        <v>5.208333333333333E-3</v>
      </c>
      <c r="I235" s="366">
        <v>5.0810185185185186E-3</v>
      </c>
      <c r="J235" s="366">
        <v>4.9537037037037041E-3</v>
      </c>
      <c r="K235" s="366">
        <v>4.8379629629629632E-3</v>
      </c>
      <c r="L235" s="366">
        <v>4.7222222222222223E-3</v>
      </c>
      <c r="M235" s="366">
        <v>4.6064814814814814E-3</v>
      </c>
      <c r="N235" s="366">
        <v>4.5023148148148149E-3</v>
      </c>
      <c r="O235" s="268"/>
      <c r="P235" s="201"/>
      <c r="Q235" s="201"/>
    </row>
    <row r="236" spans="1:17">
      <c r="A236" s="196" t="str">
        <f t="shared" si="58"/>
        <v>Male - U20 - 2000m Steeplechase</v>
      </c>
      <c r="B236" s="198" t="s">
        <v>150</v>
      </c>
      <c r="C236" s="198" t="s">
        <v>203</v>
      </c>
      <c r="D236" s="198" t="s">
        <v>269</v>
      </c>
      <c r="E236" s="255" t="s">
        <v>236</v>
      </c>
      <c r="F236" s="357">
        <v>5.208333333333333E-3</v>
      </c>
      <c r="G236" s="357">
        <v>5.0810185185185186E-3</v>
      </c>
      <c r="H236" s="357">
        <v>4.9537037037037041E-3</v>
      </c>
      <c r="I236" s="357">
        <v>4.8379629629629632E-3</v>
      </c>
      <c r="J236" s="357">
        <v>4.7222222222222223E-3</v>
      </c>
      <c r="K236" s="357">
        <v>4.6064814814814814E-3</v>
      </c>
      <c r="L236" s="357">
        <v>4.5023148148148149E-3</v>
      </c>
      <c r="M236" s="357">
        <v>4.3981481481481484E-3</v>
      </c>
      <c r="N236" s="357">
        <v>4.2939814814814811E-3</v>
      </c>
      <c r="O236" s="268"/>
      <c r="P236" s="201">
        <v>4.8611111111111112E-3</v>
      </c>
      <c r="Q236" s="201"/>
    </row>
    <row r="237" spans="1:17">
      <c r="A237" s="196" t="str">
        <f t="shared" si="58"/>
        <v>Male - Senior - 2000m Steeplechase</v>
      </c>
      <c r="B237" s="198" t="s">
        <v>150</v>
      </c>
      <c r="C237" s="198" t="s">
        <v>7</v>
      </c>
      <c r="D237" s="198" t="s">
        <v>269</v>
      </c>
      <c r="E237" s="255" t="s">
        <v>236</v>
      </c>
      <c r="F237" s="357">
        <v>4.9537037037037041E-3</v>
      </c>
      <c r="G237" s="357">
        <v>4.8379629629629632E-3</v>
      </c>
      <c r="H237" s="357">
        <v>4.7222222222222223E-3</v>
      </c>
      <c r="I237" s="357">
        <v>4.6064814814814814E-3</v>
      </c>
      <c r="J237" s="357">
        <v>4.5023148148148149E-3</v>
      </c>
      <c r="K237" s="357">
        <v>4.3981481481481484E-3</v>
      </c>
      <c r="L237" s="357">
        <v>4.2939814814814811E-3</v>
      </c>
      <c r="M237" s="357">
        <v>4.2013888888888891E-3</v>
      </c>
      <c r="N237" s="357">
        <v>4.108796296296297E-3</v>
      </c>
      <c r="O237" s="268"/>
      <c r="P237" s="201"/>
      <c r="Q237" s="201"/>
    </row>
    <row r="238" spans="1:17">
      <c r="A238" s="196" t="str">
        <f t="shared" si="58"/>
        <v>Male - Senior - 3000m Steeplechase</v>
      </c>
      <c r="B238" s="198" t="s">
        <v>150</v>
      </c>
      <c r="C238" s="198" t="s">
        <v>7</v>
      </c>
      <c r="D238" s="198" t="s">
        <v>269</v>
      </c>
      <c r="E238" s="255" t="s">
        <v>237</v>
      </c>
      <c r="F238" s="357">
        <v>7.6851851851851847E-3</v>
      </c>
      <c r="G238" s="357">
        <v>7.5000000000000006E-3</v>
      </c>
      <c r="H238" s="357">
        <v>7.3148148148148148E-3</v>
      </c>
      <c r="I238" s="357">
        <v>7.1412037037037043E-3</v>
      </c>
      <c r="J238" s="357">
        <v>6.9791666666666674E-3</v>
      </c>
      <c r="K238" s="357">
        <v>6.828703703703704E-3</v>
      </c>
      <c r="L238" s="357">
        <v>6.6782407407407415E-3</v>
      </c>
      <c r="M238" s="357">
        <v>6.5277777777777782E-3</v>
      </c>
      <c r="N238" s="357">
        <v>6.3773148148148148E-3</v>
      </c>
      <c r="O238" s="268">
        <v>6.5972222222222222E-3</v>
      </c>
      <c r="P238" s="201">
        <v>6.828703703703704E-3</v>
      </c>
      <c r="Q238" s="201"/>
    </row>
    <row r="239" spans="1:17">
      <c r="A239" s="196" t="str">
        <f t="shared" ref="A239:A240" si="59">B239&amp;" - "&amp;C239&amp;" - "&amp;E239</f>
        <v>Female - U14 - 1200m Steeplechase</v>
      </c>
      <c r="B239" s="198" t="s">
        <v>151</v>
      </c>
      <c r="C239" s="198" t="s">
        <v>1046</v>
      </c>
      <c r="D239" s="198" t="s">
        <v>269</v>
      </c>
      <c r="E239" s="255" t="s">
        <v>1060</v>
      </c>
      <c r="F239" s="358"/>
      <c r="G239" s="358"/>
      <c r="H239" s="357"/>
      <c r="I239" s="357"/>
      <c r="J239" s="357"/>
      <c r="K239" s="357"/>
      <c r="L239" s="357"/>
      <c r="M239" s="357"/>
      <c r="N239" s="357"/>
      <c r="O239" s="268"/>
      <c r="P239" s="201"/>
      <c r="Q239" s="201"/>
    </row>
    <row r="240" spans="1:17">
      <c r="A240" s="196" t="str">
        <f t="shared" si="59"/>
        <v>Female - U16 - 1200m Steeplechase</v>
      </c>
      <c r="B240" s="198" t="s">
        <v>151</v>
      </c>
      <c r="C240" s="198" t="s">
        <v>1047</v>
      </c>
      <c r="D240" s="198" t="s">
        <v>269</v>
      </c>
      <c r="E240" s="255" t="s">
        <v>1060</v>
      </c>
      <c r="F240" s="380">
        <v>4.8611111111111112E-3</v>
      </c>
      <c r="G240" s="380">
        <v>4.6874999999999998E-3</v>
      </c>
      <c r="H240" s="380">
        <v>4.5138888888888893E-3</v>
      </c>
      <c r="I240" s="380">
        <v>4.3749999999999995E-3</v>
      </c>
      <c r="J240" s="380">
        <v>4.2592592592592595E-3</v>
      </c>
      <c r="K240" s="380">
        <v>4.1435185185185186E-3</v>
      </c>
      <c r="L240" s="380">
        <v>4.0509259259259257E-3</v>
      </c>
      <c r="M240" s="380">
        <v>3.9583333333333337E-3</v>
      </c>
      <c r="N240" s="384">
        <v>3.8888888888888883E-3</v>
      </c>
      <c r="O240" s="268"/>
      <c r="P240" s="201"/>
      <c r="Q240" s="201"/>
    </row>
    <row r="241" spans="1:17">
      <c r="A241" s="196" t="str">
        <f t="shared" si="58"/>
        <v>Female - U17 - 1500m Steeplechase</v>
      </c>
      <c r="B241" s="198" t="s">
        <v>151</v>
      </c>
      <c r="C241" s="198" t="s">
        <v>5</v>
      </c>
      <c r="D241" s="198" t="s">
        <v>269</v>
      </c>
      <c r="E241" s="255" t="s">
        <v>235</v>
      </c>
      <c r="F241" s="357">
        <v>4.5138888888888893E-3</v>
      </c>
      <c r="G241" s="357">
        <v>4.3749999999999995E-3</v>
      </c>
      <c r="H241" s="357">
        <v>4.2592592592592595E-3</v>
      </c>
      <c r="I241" s="357">
        <v>4.1435185185185186E-3</v>
      </c>
      <c r="J241" s="357">
        <v>4.0509259259259257E-3</v>
      </c>
      <c r="K241" s="357">
        <v>3.9583333333333337E-3</v>
      </c>
      <c r="L241" s="357">
        <v>3.8888888888888883E-3</v>
      </c>
      <c r="M241" s="357">
        <v>3.8194444444444443E-3</v>
      </c>
      <c r="N241" s="357">
        <v>3.7615740740740739E-3</v>
      </c>
      <c r="O241" s="268">
        <v>4.1666666666666666E-3</v>
      </c>
      <c r="P241" s="201">
        <v>4.1666666666666666E-3</v>
      </c>
      <c r="Q241" s="201">
        <v>3.5879629629629629E-3</v>
      </c>
    </row>
    <row r="242" spans="1:17">
      <c r="A242" s="196" t="str">
        <f t="shared" si="58"/>
        <v>Female - U18 - 1500m Steeplechase</v>
      </c>
      <c r="B242" s="198" t="s">
        <v>151</v>
      </c>
      <c r="C242" s="198" t="s">
        <v>1048</v>
      </c>
      <c r="D242" s="198" t="s">
        <v>269</v>
      </c>
      <c r="E242" s="255" t="s">
        <v>235</v>
      </c>
      <c r="F242" s="386">
        <f t="shared" ref="F242:N242" si="60">SUM(F241+F243)/2</f>
        <v>4.386574074074074E-3</v>
      </c>
      <c r="G242" s="386">
        <f t="shared" si="60"/>
        <v>4.2592592592592595E-3</v>
      </c>
      <c r="H242" s="386">
        <f t="shared" si="60"/>
        <v>4.1550925925925922E-3</v>
      </c>
      <c r="I242" s="386">
        <f t="shared" si="60"/>
        <v>4.0509259259259266E-3</v>
      </c>
      <c r="J242" s="386">
        <f t="shared" si="60"/>
        <v>3.9699074074074072E-3</v>
      </c>
      <c r="K242" s="386">
        <f t="shared" si="60"/>
        <v>3.8888888888888888E-3</v>
      </c>
      <c r="L242" s="386">
        <f t="shared" si="60"/>
        <v>3.8252314814814811E-3</v>
      </c>
      <c r="M242" s="386">
        <f t="shared" si="60"/>
        <v>3.7615740740740739E-3</v>
      </c>
      <c r="N242" s="387">
        <f t="shared" si="60"/>
        <v>3.7037037037037034E-3</v>
      </c>
      <c r="O242" s="268"/>
      <c r="P242" s="201"/>
      <c r="Q242" s="201"/>
    </row>
    <row r="243" spans="1:17">
      <c r="A243" s="196" t="str">
        <f t="shared" si="58"/>
        <v>Female - U20 - 1500m Steeplechase</v>
      </c>
      <c r="B243" s="198" t="s">
        <v>151</v>
      </c>
      <c r="C243" s="198" t="s">
        <v>203</v>
      </c>
      <c r="D243" s="198" t="s">
        <v>269</v>
      </c>
      <c r="E243" s="255" t="s">
        <v>235</v>
      </c>
      <c r="F243" s="357">
        <v>4.2592592592592595E-3</v>
      </c>
      <c r="G243" s="357">
        <v>4.1435185185185186E-3</v>
      </c>
      <c r="H243" s="357">
        <v>4.0509259259259257E-3</v>
      </c>
      <c r="I243" s="357">
        <v>3.9583333333333337E-3</v>
      </c>
      <c r="J243" s="357">
        <v>3.8888888888888883E-3</v>
      </c>
      <c r="K243" s="357">
        <v>3.8194444444444443E-3</v>
      </c>
      <c r="L243" s="357">
        <v>3.7615740740740739E-3</v>
      </c>
      <c r="M243" s="357">
        <v>3.7037037037037034E-3</v>
      </c>
      <c r="N243" s="357">
        <v>3.645833333333333E-3</v>
      </c>
      <c r="O243" s="268"/>
      <c r="P243" s="201"/>
      <c r="Q243" s="201">
        <v>3.472222222222222E-3</v>
      </c>
    </row>
    <row r="244" spans="1:17">
      <c r="A244" s="196" t="str">
        <f t="shared" si="58"/>
        <v>Female - U18 - 2000m Steeplechase</v>
      </c>
      <c r="B244" s="198" t="s">
        <v>151</v>
      </c>
      <c r="C244" s="198" t="s">
        <v>1048</v>
      </c>
      <c r="D244" s="198" t="s">
        <v>269</v>
      </c>
      <c r="E244" s="255" t="s">
        <v>236</v>
      </c>
      <c r="F244" s="380">
        <v>6.7129629629629631E-3</v>
      </c>
      <c r="G244" s="380">
        <v>6.5046296296296293E-3</v>
      </c>
      <c r="H244" s="380">
        <v>6.3194444444444444E-3</v>
      </c>
      <c r="I244" s="380">
        <v>6.1342592592592594E-3</v>
      </c>
      <c r="J244" s="380">
        <v>5.9606481481481489E-3</v>
      </c>
      <c r="K244" s="380">
        <v>5.7870370370370376E-3</v>
      </c>
      <c r="L244" s="380">
        <v>5.6249999999999989E-3</v>
      </c>
      <c r="M244" s="380">
        <v>5.4629629629629637E-3</v>
      </c>
      <c r="N244" s="384">
        <v>5.3009259259259251E-3</v>
      </c>
      <c r="O244" s="268"/>
      <c r="P244" s="201"/>
      <c r="Q244" s="201"/>
    </row>
    <row r="245" spans="1:17">
      <c r="A245" s="196" t="str">
        <f t="shared" si="58"/>
        <v>Female - U20 - 2000m Steeplechase</v>
      </c>
      <c r="B245" s="198" t="s">
        <v>151</v>
      </c>
      <c r="C245" s="198" t="s">
        <v>203</v>
      </c>
      <c r="D245" s="198" t="s">
        <v>269</v>
      </c>
      <c r="E245" s="255" t="s">
        <v>236</v>
      </c>
      <c r="F245" s="357">
        <v>6.5277777777777782E-3</v>
      </c>
      <c r="G245" s="357">
        <v>6.3310185185185197E-3</v>
      </c>
      <c r="H245" s="357">
        <v>6.1342592592592594E-3</v>
      </c>
      <c r="I245" s="357">
        <v>5.9606481481481489E-3</v>
      </c>
      <c r="J245" s="357">
        <v>5.7870370370370376E-3</v>
      </c>
      <c r="K245" s="357">
        <v>5.6249999999999989E-3</v>
      </c>
      <c r="L245" s="357">
        <v>5.4629629629629637E-3</v>
      </c>
      <c r="M245" s="357">
        <v>5.3009259259259251E-3</v>
      </c>
      <c r="N245" s="357">
        <v>5.1504629629629635E-3</v>
      </c>
      <c r="O245" s="268"/>
      <c r="P245" s="201"/>
      <c r="Q245" s="201"/>
    </row>
    <row r="246" spans="1:17">
      <c r="A246" s="196" t="str">
        <f t="shared" si="58"/>
        <v>Female - Senior - 2000m Steeplechase</v>
      </c>
      <c r="B246" s="198" t="s">
        <v>151</v>
      </c>
      <c r="C246" s="198" t="s">
        <v>7</v>
      </c>
      <c r="D246" s="198" t="s">
        <v>269</v>
      </c>
      <c r="E246" s="255" t="s">
        <v>236</v>
      </c>
      <c r="F246" s="357">
        <v>6.1342592592592594E-3</v>
      </c>
      <c r="G246" s="357">
        <v>5.9606481481481489E-3</v>
      </c>
      <c r="H246" s="357">
        <v>5.7870370370370376E-3</v>
      </c>
      <c r="I246" s="357">
        <v>5.6249999999999989E-3</v>
      </c>
      <c r="J246" s="357">
        <v>5.4629629629629637E-3</v>
      </c>
      <c r="K246" s="357">
        <v>5.3009259259259251E-3</v>
      </c>
      <c r="L246" s="357">
        <v>5.1504629629629635E-3</v>
      </c>
      <c r="M246" s="357">
        <v>5.0115740740740737E-3</v>
      </c>
      <c r="N246" s="357">
        <v>4.8726851851851856E-3</v>
      </c>
      <c r="O246" s="268"/>
      <c r="P246" s="201"/>
      <c r="Q246" s="201"/>
    </row>
    <row r="247" spans="1:17">
      <c r="A247" s="196" t="str">
        <f t="shared" si="58"/>
        <v>Female - Senior - 3000m Steeplechase</v>
      </c>
      <c r="B247" s="198" t="s">
        <v>151</v>
      </c>
      <c r="C247" s="198" t="s">
        <v>7</v>
      </c>
      <c r="D247" s="198" t="s">
        <v>269</v>
      </c>
      <c r="E247" s="255" t="s">
        <v>237</v>
      </c>
      <c r="F247" s="357">
        <v>1.0011574074074074E-2</v>
      </c>
      <c r="G247" s="357">
        <v>9.6874999999999999E-3</v>
      </c>
      <c r="H247" s="357">
        <v>9.3634259259259261E-3</v>
      </c>
      <c r="I247" s="357">
        <v>9.0624999999999994E-3</v>
      </c>
      <c r="J247" s="357">
        <v>8.7615740740740744E-3</v>
      </c>
      <c r="K247" s="357">
        <v>8.4837962962962966E-3</v>
      </c>
      <c r="L247" s="357">
        <v>8.2060185185185187E-3</v>
      </c>
      <c r="M247" s="357">
        <v>7.9282407407407409E-3</v>
      </c>
      <c r="N247" s="357">
        <v>7.6736111111111111E-3</v>
      </c>
      <c r="O247" s="268">
        <v>7.9861111111111122E-3</v>
      </c>
      <c r="P247" s="201"/>
      <c r="Q247" s="201">
        <v>7.1759259259259259E-3</v>
      </c>
    </row>
    <row r="248" spans="1:17">
      <c r="A248" s="196" t="str">
        <f t="shared" si="58"/>
        <v>Male - U10 - Standing Long Jump</v>
      </c>
      <c r="B248" s="198" t="s">
        <v>150</v>
      </c>
      <c r="C248" s="198" t="s">
        <v>554</v>
      </c>
      <c r="D248" s="198" t="s">
        <v>271</v>
      </c>
      <c r="E248" s="255" t="s">
        <v>579</v>
      </c>
      <c r="F248" s="359">
        <v>1</v>
      </c>
      <c r="G248" s="359">
        <v>1.1000000000000001</v>
      </c>
      <c r="H248" s="359">
        <v>1.2</v>
      </c>
      <c r="I248" s="359">
        <v>1.3</v>
      </c>
      <c r="J248" s="359">
        <v>1.4</v>
      </c>
      <c r="K248" s="359">
        <v>1.5</v>
      </c>
      <c r="L248" s="359">
        <v>1.6</v>
      </c>
      <c r="M248" s="359">
        <v>1.7</v>
      </c>
      <c r="N248" s="359">
        <v>1.8</v>
      </c>
      <c r="O248" s="268"/>
      <c r="P248" s="201"/>
      <c r="Q248" s="201"/>
    </row>
    <row r="249" spans="1:17">
      <c r="A249" s="196" t="str">
        <f t="shared" si="58"/>
        <v>Male - U12 - Standing Long Jump</v>
      </c>
      <c r="B249" s="198" t="s">
        <v>150</v>
      </c>
      <c r="C249" s="198" t="s">
        <v>555</v>
      </c>
      <c r="D249" s="198" t="s">
        <v>271</v>
      </c>
      <c r="E249" s="255" t="s">
        <v>579</v>
      </c>
      <c r="F249" s="359">
        <v>1.3</v>
      </c>
      <c r="G249" s="359">
        <v>1.4</v>
      </c>
      <c r="H249" s="359">
        <v>1.5</v>
      </c>
      <c r="I249" s="359">
        <v>1.6</v>
      </c>
      <c r="J249" s="359">
        <v>1.7</v>
      </c>
      <c r="K249" s="359">
        <v>1.8</v>
      </c>
      <c r="L249" s="359">
        <v>1.9</v>
      </c>
      <c r="M249" s="359">
        <v>1.95</v>
      </c>
      <c r="N249" s="359">
        <v>2</v>
      </c>
      <c r="O249" s="268"/>
      <c r="P249" s="201"/>
      <c r="Q249" s="201"/>
    </row>
    <row r="250" spans="1:17">
      <c r="A250" s="196" t="str">
        <f t="shared" si="58"/>
        <v>Male - U10 - Long Jump</v>
      </c>
      <c r="B250" s="198" t="s">
        <v>150</v>
      </c>
      <c r="C250" s="198" t="s">
        <v>554</v>
      </c>
      <c r="D250" s="198" t="s">
        <v>271</v>
      </c>
      <c r="E250" s="255" t="s">
        <v>188</v>
      </c>
      <c r="F250" s="359">
        <v>1.6</v>
      </c>
      <c r="G250" s="359">
        <v>1.7</v>
      </c>
      <c r="H250" s="359">
        <v>1.8</v>
      </c>
      <c r="I250" s="359">
        <v>1.9</v>
      </c>
      <c r="J250" s="359">
        <v>2</v>
      </c>
      <c r="K250" s="359">
        <v>2.25</v>
      </c>
      <c r="L250" s="359">
        <v>2.5</v>
      </c>
      <c r="M250" s="359">
        <v>2.75</v>
      </c>
      <c r="N250" s="359">
        <v>3</v>
      </c>
      <c r="O250" s="268"/>
      <c r="P250" s="201"/>
      <c r="Q250" s="201"/>
    </row>
    <row r="251" spans="1:17">
      <c r="A251" s="196" t="str">
        <f t="shared" si="58"/>
        <v>Male - U12 - Long Jump</v>
      </c>
      <c r="B251" s="198" t="s">
        <v>150</v>
      </c>
      <c r="C251" s="198" t="s">
        <v>555</v>
      </c>
      <c r="D251" s="198" t="s">
        <v>271</v>
      </c>
      <c r="E251" s="255" t="s">
        <v>188</v>
      </c>
      <c r="F251" s="359">
        <v>2</v>
      </c>
      <c r="G251" s="359">
        <v>2.25</v>
      </c>
      <c r="H251" s="359">
        <v>2.5</v>
      </c>
      <c r="I251" s="359">
        <v>2.75</v>
      </c>
      <c r="J251" s="359">
        <v>3</v>
      </c>
      <c r="K251" s="359">
        <v>3.25</v>
      </c>
      <c r="L251" s="359">
        <v>3.5</v>
      </c>
      <c r="M251" s="359">
        <v>3.75</v>
      </c>
      <c r="N251" s="359">
        <v>4</v>
      </c>
      <c r="O251" s="268"/>
      <c r="P251" s="201"/>
      <c r="Q251" s="201"/>
    </row>
    <row r="252" spans="1:17">
      <c r="A252" s="196" t="str">
        <f t="shared" si="58"/>
        <v>Male - U13 - Long Jump</v>
      </c>
      <c r="B252" s="198" t="s">
        <v>150</v>
      </c>
      <c r="C252" s="198" t="s">
        <v>3</v>
      </c>
      <c r="D252" s="198" t="s">
        <v>271</v>
      </c>
      <c r="E252" s="255" t="s">
        <v>188</v>
      </c>
      <c r="F252" s="359">
        <v>3</v>
      </c>
      <c r="G252" s="359">
        <v>3.25</v>
      </c>
      <c r="H252" s="359">
        <v>3.5</v>
      </c>
      <c r="I252" s="359">
        <v>3.75</v>
      </c>
      <c r="J252" s="359">
        <v>4</v>
      </c>
      <c r="K252" s="359">
        <v>4.25</v>
      </c>
      <c r="L252" s="359">
        <v>4.5</v>
      </c>
      <c r="M252" s="359">
        <v>4.75</v>
      </c>
      <c r="N252" s="359">
        <v>5</v>
      </c>
      <c r="O252" s="261"/>
      <c r="P252" s="198"/>
      <c r="Q252" s="198"/>
    </row>
    <row r="253" spans="1:17">
      <c r="A253" s="196" t="str">
        <f t="shared" si="58"/>
        <v>Male - U14 - Long Jump</v>
      </c>
      <c r="B253" s="198" t="s">
        <v>150</v>
      </c>
      <c r="C253" s="198" t="s">
        <v>1046</v>
      </c>
      <c r="D253" s="198" t="s">
        <v>271</v>
      </c>
      <c r="E253" s="255" t="s">
        <v>188</v>
      </c>
      <c r="F253" s="359">
        <f t="shared" ref="F253:N253" si="61">SUM(F252+F254)/2</f>
        <v>3.375</v>
      </c>
      <c r="G253" s="359">
        <f t="shared" si="61"/>
        <v>3.625</v>
      </c>
      <c r="H253" s="359">
        <f t="shared" si="61"/>
        <v>3.875</v>
      </c>
      <c r="I253" s="359">
        <f t="shared" si="61"/>
        <v>4.125</v>
      </c>
      <c r="J253" s="359">
        <f t="shared" si="61"/>
        <v>4.375</v>
      </c>
      <c r="K253" s="359">
        <f t="shared" si="61"/>
        <v>4.625</v>
      </c>
      <c r="L253" s="359">
        <f t="shared" si="61"/>
        <v>4.875</v>
      </c>
      <c r="M253" s="359">
        <f t="shared" si="61"/>
        <v>5.125</v>
      </c>
      <c r="N253" s="359">
        <f t="shared" si="61"/>
        <v>5.375</v>
      </c>
      <c r="O253" s="261"/>
      <c r="P253" s="198"/>
      <c r="Q253" s="198"/>
    </row>
    <row r="254" spans="1:17">
      <c r="A254" s="196" t="str">
        <f t="shared" si="58"/>
        <v>Male - U15 - Long Jump</v>
      </c>
      <c r="B254" s="198" t="s">
        <v>150</v>
      </c>
      <c r="C254" s="198" t="s">
        <v>4</v>
      </c>
      <c r="D254" s="198" t="s">
        <v>271</v>
      </c>
      <c r="E254" s="255" t="s">
        <v>188</v>
      </c>
      <c r="F254" s="359">
        <v>3.75</v>
      </c>
      <c r="G254" s="359">
        <v>4</v>
      </c>
      <c r="H254" s="359">
        <v>4.25</v>
      </c>
      <c r="I254" s="359">
        <v>4.5</v>
      </c>
      <c r="J254" s="359">
        <v>4.75</v>
      </c>
      <c r="K254" s="359">
        <v>5</v>
      </c>
      <c r="L254" s="359">
        <v>5.25</v>
      </c>
      <c r="M254" s="359">
        <v>5.5</v>
      </c>
      <c r="N254" s="359">
        <v>5.75</v>
      </c>
      <c r="O254" s="261">
        <v>5.7</v>
      </c>
      <c r="P254" s="199">
        <v>5.6</v>
      </c>
      <c r="Q254" s="199">
        <v>6.25</v>
      </c>
    </row>
    <row r="255" spans="1:17">
      <c r="A255" s="196" t="str">
        <f t="shared" si="58"/>
        <v>Male - U16 - Long Jump</v>
      </c>
      <c r="B255" s="198" t="s">
        <v>150</v>
      </c>
      <c r="C255" s="198" t="s">
        <v>1047</v>
      </c>
      <c r="D255" s="198" t="s">
        <v>271</v>
      </c>
      <c r="E255" s="255" t="s">
        <v>188</v>
      </c>
      <c r="F255" s="359">
        <f t="shared" ref="F255:N255" si="62">SUM(F254+F256)/2</f>
        <v>4.125</v>
      </c>
      <c r="G255" s="359">
        <f t="shared" si="62"/>
        <v>4.375</v>
      </c>
      <c r="H255" s="359">
        <f t="shared" si="62"/>
        <v>4.625</v>
      </c>
      <c r="I255" s="359">
        <f t="shared" si="62"/>
        <v>4.875</v>
      </c>
      <c r="J255" s="359">
        <f t="shared" si="62"/>
        <v>5.125</v>
      </c>
      <c r="K255" s="359">
        <f t="shared" si="62"/>
        <v>5.375</v>
      </c>
      <c r="L255" s="359">
        <f t="shared" si="62"/>
        <v>5.625</v>
      </c>
      <c r="M255" s="359">
        <f t="shared" si="62"/>
        <v>5.85</v>
      </c>
      <c r="N255" s="359">
        <f t="shared" si="62"/>
        <v>6.0750000000000002</v>
      </c>
      <c r="O255" s="261"/>
      <c r="P255" s="199"/>
      <c r="Q255" s="199"/>
    </row>
    <row r="256" spans="1:17">
      <c r="A256" s="196" t="str">
        <f t="shared" si="58"/>
        <v>Male - U17 - Long Jump</v>
      </c>
      <c r="B256" s="198" t="s">
        <v>150</v>
      </c>
      <c r="C256" s="198" t="s">
        <v>5</v>
      </c>
      <c r="D256" s="198" t="s">
        <v>271</v>
      </c>
      <c r="E256" s="255" t="s">
        <v>188</v>
      </c>
      <c r="F256" s="359">
        <v>4.5</v>
      </c>
      <c r="G256" s="359">
        <v>4.75</v>
      </c>
      <c r="H256" s="359">
        <v>5</v>
      </c>
      <c r="I256" s="359">
        <v>5.25</v>
      </c>
      <c r="J256" s="359">
        <v>5.5</v>
      </c>
      <c r="K256" s="359">
        <v>5.75</v>
      </c>
      <c r="L256" s="359">
        <v>6</v>
      </c>
      <c r="M256" s="359">
        <v>6.2</v>
      </c>
      <c r="N256" s="359">
        <v>6.4</v>
      </c>
      <c r="O256" s="261">
        <v>6.42</v>
      </c>
      <c r="P256" s="199">
        <v>6.2</v>
      </c>
      <c r="Q256" s="199">
        <v>6.9</v>
      </c>
    </row>
    <row r="257" spans="1:17">
      <c r="A257" s="196" t="str">
        <f t="shared" si="58"/>
        <v>Male - U18 - Long Jump</v>
      </c>
      <c r="B257" s="198" t="s">
        <v>150</v>
      </c>
      <c r="C257" s="198" t="s">
        <v>1048</v>
      </c>
      <c r="D257" s="198" t="s">
        <v>271</v>
      </c>
      <c r="E257" s="255" t="s">
        <v>188</v>
      </c>
      <c r="F257" s="359">
        <f t="shared" ref="F257:N257" si="63">SUM(F256+F258)/2</f>
        <v>4.75</v>
      </c>
      <c r="G257" s="359">
        <f t="shared" si="63"/>
        <v>5</v>
      </c>
      <c r="H257" s="359">
        <f t="shared" si="63"/>
        <v>5.25</v>
      </c>
      <c r="I257" s="359">
        <f t="shared" si="63"/>
        <v>5.5</v>
      </c>
      <c r="J257" s="359">
        <f t="shared" si="63"/>
        <v>5.75</v>
      </c>
      <c r="K257" s="359">
        <f t="shared" si="63"/>
        <v>5.9749999999999996</v>
      </c>
      <c r="L257" s="359">
        <f t="shared" si="63"/>
        <v>6.2</v>
      </c>
      <c r="M257" s="359">
        <f t="shared" si="63"/>
        <v>6.4</v>
      </c>
      <c r="N257" s="359">
        <f t="shared" si="63"/>
        <v>6.6</v>
      </c>
      <c r="O257" s="261"/>
      <c r="P257" s="199"/>
      <c r="Q257" s="199"/>
    </row>
    <row r="258" spans="1:17">
      <c r="A258" s="196" t="str">
        <f t="shared" si="58"/>
        <v>Male - U20 - Long Jump</v>
      </c>
      <c r="B258" s="198" t="s">
        <v>150</v>
      </c>
      <c r="C258" s="198" t="s">
        <v>203</v>
      </c>
      <c r="D258" s="198" t="s">
        <v>271</v>
      </c>
      <c r="E258" s="255" t="s">
        <v>188</v>
      </c>
      <c r="F258" s="359">
        <v>5</v>
      </c>
      <c r="G258" s="359">
        <v>5.25</v>
      </c>
      <c r="H258" s="359">
        <v>5.5</v>
      </c>
      <c r="I258" s="359">
        <v>5.75</v>
      </c>
      <c r="J258" s="359">
        <v>6</v>
      </c>
      <c r="K258" s="359">
        <v>6.2</v>
      </c>
      <c r="L258" s="359">
        <v>6.4</v>
      </c>
      <c r="M258" s="359">
        <v>6.6</v>
      </c>
      <c r="N258" s="359">
        <v>6.8</v>
      </c>
      <c r="O258" s="261">
        <v>6.9</v>
      </c>
      <c r="P258" s="199">
        <v>6.4</v>
      </c>
      <c r="Q258" s="199">
        <v>7.25</v>
      </c>
    </row>
    <row r="259" spans="1:17">
      <c r="A259" s="196" t="str">
        <f t="shared" si="58"/>
        <v>Male - Senior - Long Jump</v>
      </c>
      <c r="B259" s="198" t="s">
        <v>150</v>
      </c>
      <c r="C259" s="198" t="s">
        <v>7</v>
      </c>
      <c r="D259" s="198" t="s">
        <v>271</v>
      </c>
      <c r="E259" s="255" t="s">
        <v>188</v>
      </c>
      <c r="F259" s="359">
        <v>5.25</v>
      </c>
      <c r="G259" s="359">
        <v>5.5</v>
      </c>
      <c r="H259" s="359">
        <v>5.75</v>
      </c>
      <c r="I259" s="359">
        <v>6</v>
      </c>
      <c r="J259" s="359">
        <v>6.2</v>
      </c>
      <c r="K259" s="359">
        <v>6.4</v>
      </c>
      <c r="L259" s="359">
        <v>6.6</v>
      </c>
      <c r="M259" s="359">
        <v>6.8</v>
      </c>
      <c r="N259" s="359">
        <v>7</v>
      </c>
      <c r="O259" s="260">
        <v>7.05</v>
      </c>
      <c r="P259" s="199">
        <v>6.9</v>
      </c>
      <c r="Q259" s="199">
        <v>7.7</v>
      </c>
    </row>
    <row r="260" spans="1:17">
      <c r="A260" s="196" t="str">
        <f t="shared" si="58"/>
        <v>Male - U12 - Standing Triple Jump</v>
      </c>
      <c r="B260" s="198" t="s">
        <v>150</v>
      </c>
      <c r="C260" s="198" t="s">
        <v>555</v>
      </c>
      <c r="D260" s="198" t="s">
        <v>271</v>
      </c>
      <c r="E260" s="255" t="s">
        <v>580</v>
      </c>
      <c r="F260" s="359">
        <v>4</v>
      </c>
      <c r="G260" s="359">
        <v>4.25</v>
      </c>
      <c r="H260" s="359">
        <v>4.5</v>
      </c>
      <c r="I260" s="359">
        <v>4.75</v>
      </c>
      <c r="J260" s="359">
        <v>5</v>
      </c>
      <c r="K260" s="359">
        <v>5.25</v>
      </c>
      <c r="L260" s="359">
        <v>5.5</v>
      </c>
      <c r="M260" s="359">
        <v>5.75</v>
      </c>
      <c r="N260" s="359">
        <v>6</v>
      </c>
      <c r="O260" s="260"/>
      <c r="P260" s="199"/>
      <c r="Q260" s="199"/>
    </row>
    <row r="261" spans="1:17">
      <c r="A261" s="196" t="str">
        <f t="shared" si="58"/>
        <v>Male - U14 - Triple Jump</v>
      </c>
      <c r="B261" s="198" t="s">
        <v>150</v>
      </c>
      <c r="C261" s="198" t="s">
        <v>1046</v>
      </c>
      <c r="D261" s="198" t="s">
        <v>271</v>
      </c>
      <c r="E261" s="255" t="s">
        <v>190</v>
      </c>
      <c r="F261" s="359">
        <v>8</v>
      </c>
      <c r="G261" s="359">
        <v>8.5</v>
      </c>
      <c r="H261" s="359">
        <v>8.75</v>
      </c>
      <c r="I261" s="359">
        <v>9</v>
      </c>
      <c r="J261" s="359">
        <v>9.25</v>
      </c>
      <c r="K261" s="359">
        <v>9.5</v>
      </c>
      <c r="L261" s="359">
        <v>10</v>
      </c>
      <c r="M261" s="359">
        <v>10.6</v>
      </c>
      <c r="N261" s="359">
        <v>11.2</v>
      </c>
      <c r="O261" s="260"/>
      <c r="P261" s="199"/>
      <c r="Q261" s="199"/>
    </row>
    <row r="262" spans="1:17">
      <c r="A262" s="196" t="str">
        <f t="shared" si="58"/>
        <v>Male - U15 - Triple Jump</v>
      </c>
      <c r="B262" s="198" t="s">
        <v>150</v>
      </c>
      <c r="C262" s="198" t="s">
        <v>4</v>
      </c>
      <c r="D262" s="198" t="s">
        <v>271</v>
      </c>
      <c r="E262" s="255" t="s">
        <v>190</v>
      </c>
      <c r="F262" s="359">
        <v>8.75</v>
      </c>
      <c r="G262" s="359">
        <v>9</v>
      </c>
      <c r="H262" s="359">
        <v>9.25</v>
      </c>
      <c r="I262" s="359">
        <v>9.5</v>
      </c>
      <c r="J262" s="359">
        <v>10</v>
      </c>
      <c r="K262" s="359">
        <v>10.6</v>
      </c>
      <c r="L262" s="359">
        <v>11.2</v>
      </c>
      <c r="M262" s="359">
        <v>11.8</v>
      </c>
      <c r="N262" s="359">
        <v>12.3</v>
      </c>
      <c r="O262" s="261">
        <v>11.5</v>
      </c>
      <c r="P262" s="199">
        <v>11.2</v>
      </c>
      <c r="Q262" s="199">
        <v>12.6</v>
      </c>
    </row>
    <row r="263" spans="1:17">
      <c r="A263" s="196" t="str">
        <f t="shared" si="58"/>
        <v>Male - U16 - Triple Jump</v>
      </c>
      <c r="B263" s="198" t="s">
        <v>150</v>
      </c>
      <c r="C263" s="198" t="s">
        <v>1047</v>
      </c>
      <c r="D263" s="198" t="s">
        <v>271</v>
      </c>
      <c r="E263" s="255" t="s">
        <v>190</v>
      </c>
      <c r="F263" s="359">
        <f t="shared" ref="F263:N263" si="64">SUM(F262+F264)/2</f>
        <v>9</v>
      </c>
      <c r="G263" s="359">
        <f t="shared" si="64"/>
        <v>9.25</v>
      </c>
      <c r="H263" s="359">
        <f t="shared" si="64"/>
        <v>9.625</v>
      </c>
      <c r="I263" s="359">
        <f t="shared" si="64"/>
        <v>10.050000000000001</v>
      </c>
      <c r="J263" s="359">
        <f t="shared" si="64"/>
        <v>10.6</v>
      </c>
      <c r="K263" s="359">
        <f t="shared" si="64"/>
        <v>11.2</v>
      </c>
      <c r="L263" s="359">
        <f t="shared" si="64"/>
        <v>11.75</v>
      </c>
      <c r="M263" s="359">
        <f t="shared" si="64"/>
        <v>12.3</v>
      </c>
      <c r="N263" s="359">
        <f t="shared" si="64"/>
        <v>12.8</v>
      </c>
      <c r="O263" s="261"/>
      <c r="P263" s="199"/>
      <c r="Q263" s="199"/>
    </row>
    <row r="264" spans="1:17">
      <c r="A264" s="196" t="str">
        <f t="shared" si="58"/>
        <v>Male - U17 - Triple Jump</v>
      </c>
      <c r="B264" s="198" t="s">
        <v>150</v>
      </c>
      <c r="C264" s="198" t="s">
        <v>5</v>
      </c>
      <c r="D264" s="198" t="s">
        <v>271</v>
      </c>
      <c r="E264" s="255" t="s">
        <v>190</v>
      </c>
      <c r="F264" s="359">
        <v>9.25</v>
      </c>
      <c r="G264" s="359">
        <v>9.5</v>
      </c>
      <c r="H264" s="359">
        <v>10</v>
      </c>
      <c r="I264" s="359">
        <v>10.6</v>
      </c>
      <c r="J264" s="359">
        <v>11.2</v>
      </c>
      <c r="K264" s="359">
        <v>11.8</v>
      </c>
      <c r="L264" s="359">
        <v>12.3</v>
      </c>
      <c r="M264" s="359">
        <v>12.8</v>
      </c>
      <c r="N264" s="359">
        <v>13.3</v>
      </c>
      <c r="O264" s="261">
        <v>13.1</v>
      </c>
      <c r="P264" s="199">
        <v>12.35</v>
      </c>
      <c r="Q264" s="199">
        <v>13.8</v>
      </c>
    </row>
    <row r="265" spans="1:17">
      <c r="A265" s="196" t="str">
        <f t="shared" si="58"/>
        <v>Male - U18 - Triple Jump</v>
      </c>
      <c r="B265" s="198" t="s">
        <v>150</v>
      </c>
      <c r="C265" s="198" t="s">
        <v>1048</v>
      </c>
      <c r="D265" s="198" t="s">
        <v>271</v>
      </c>
      <c r="E265" s="255" t="s">
        <v>190</v>
      </c>
      <c r="F265" s="359">
        <f t="shared" ref="F265:N265" si="65">SUM(F264+F266)/2</f>
        <v>9.625</v>
      </c>
      <c r="G265" s="359">
        <f t="shared" si="65"/>
        <v>10.050000000000001</v>
      </c>
      <c r="H265" s="359">
        <f t="shared" si="65"/>
        <v>10.6</v>
      </c>
      <c r="I265" s="359">
        <f t="shared" si="65"/>
        <v>11.2</v>
      </c>
      <c r="J265" s="359">
        <f t="shared" si="65"/>
        <v>11.75</v>
      </c>
      <c r="K265" s="359">
        <f t="shared" si="65"/>
        <v>12.3</v>
      </c>
      <c r="L265" s="359">
        <f t="shared" si="65"/>
        <v>12.8</v>
      </c>
      <c r="M265" s="359">
        <f t="shared" si="65"/>
        <v>13.275</v>
      </c>
      <c r="N265" s="359">
        <f t="shared" si="65"/>
        <v>13.75</v>
      </c>
      <c r="O265" s="261"/>
      <c r="P265" s="199"/>
      <c r="Q265" s="199"/>
    </row>
    <row r="266" spans="1:17">
      <c r="A266" s="196" t="str">
        <f t="shared" si="58"/>
        <v>Male - U20 - Triple Jump</v>
      </c>
      <c r="B266" s="198" t="s">
        <v>150</v>
      </c>
      <c r="C266" s="198" t="s">
        <v>203</v>
      </c>
      <c r="D266" s="198" t="s">
        <v>271</v>
      </c>
      <c r="E266" s="255" t="s">
        <v>190</v>
      </c>
      <c r="F266" s="359">
        <v>10</v>
      </c>
      <c r="G266" s="359">
        <v>10.6</v>
      </c>
      <c r="H266" s="359">
        <v>11.2</v>
      </c>
      <c r="I266" s="359">
        <v>11.8</v>
      </c>
      <c r="J266" s="359">
        <v>12.3</v>
      </c>
      <c r="K266" s="359">
        <v>12.8</v>
      </c>
      <c r="L266" s="359">
        <v>13.3</v>
      </c>
      <c r="M266" s="359">
        <v>13.75</v>
      </c>
      <c r="N266" s="359">
        <v>14.2</v>
      </c>
      <c r="O266" s="261">
        <v>14</v>
      </c>
      <c r="P266" s="199">
        <v>12.4</v>
      </c>
      <c r="Q266" s="199">
        <v>14.55</v>
      </c>
    </row>
    <row r="267" spans="1:17">
      <c r="A267" s="196" t="str">
        <f t="shared" si="58"/>
        <v>Male - Senior - Triple Jump</v>
      </c>
      <c r="B267" s="198" t="s">
        <v>150</v>
      </c>
      <c r="C267" s="198" t="s">
        <v>7</v>
      </c>
      <c r="D267" s="198" t="s">
        <v>271</v>
      </c>
      <c r="E267" s="255" t="s">
        <v>190</v>
      </c>
      <c r="F267" s="359">
        <v>11.2</v>
      </c>
      <c r="G267" s="359">
        <v>11.8</v>
      </c>
      <c r="H267" s="359">
        <v>12.3</v>
      </c>
      <c r="I267" s="359">
        <v>12.8</v>
      </c>
      <c r="J267" s="359">
        <v>13.3</v>
      </c>
      <c r="K267" s="359">
        <v>13.75</v>
      </c>
      <c r="L267" s="359">
        <v>14.2</v>
      </c>
      <c r="M267" s="359">
        <v>14.6</v>
      </c>
      <c r="N267" s="359">
        <v>14.8</v>
      </c>
      <c r="O267" s="261">
        <v>14.3</v>
      </c>
      <c r="P267" s="199">
        <v>13.65</v>
      </c>
      <c r="Q267" s="199">
        <v>16</v>
      </c>
    </row>
    <row r="268" spans="1:17">
      <c r="A268" s="196" t="str">
        <f t="shared" si="58"/>
        <v>Male - U10 - Standing Vertical Jump</v>
      </c>
      <c r="B268" s="198" t="s">
        <v>150</v>
      </c>
      <c r="C268" s="198" t="s">
        <v>554</v>
      </c>
      <c r="D268" s="198" t="s">
        <v>271</v>
      </c>
      <c r="E268" s="255" t="s">
        <v>581</v>
      </c>
      <c r="F268" s="359">
        <v>0.1</v>
      </c>
      <c r="G268" s="359">
        <v>0.12</v>
      </c>
      <c r="H268" s="359">
        <v>0.14000000000000001</v>
      </c>
      <c r="I268" s="359">
        <v>0.16</v>
      </c>
      <c r="J268" s="359">
        <v>0.18</v>
      </c>
      <c r="K268" s="359">
        <v>0.2</v>
      </c>
      <c r="L268" s="359">
        <v>0.25</v>
      </c>
      <c r="M268" s="359">
        <v>0.3</v>
      </c>
      <c r="N268" s="359">
        <v>0.35</v>
      </c>
      <c r="O268" s="261"/>
      <c r="P268" s="199"/>
      <c r="Q268" s="199"/>
    </row>
    <row r="269" spans="1:17">
      <c r="A269" s="196" t="str">
        <f t="shared" si="58"/>
        <v>Male - U12 - Standing Vertical Jump</v>
      </c>
      <c r="B269" s="198" t="s">
        <v>150</v>
      </c>
      <c r="C269" s="198" t="s">
        <v>555</v>
      </c>
      <c r="D269" s="198" t="s">
        <v>271</v>
      </c>
      <c r="E269" s="255" t="s">
        <v>581</v>
      </c>
      <c r="F269" s="359">
        <v>0.16</v>
      </c>
      <c r="G269" s="359">
        <v>0.18</v>
      </c>
      <c r="H269" s="359">
        <v>0.2</v>
      </c>
      <c r="I269" s="359">
        <v>0.25</v>
      </c>
      <c r="J269" s="359">
        <v>0.3</v>
      </c>
      <c r="K269" s="359">
        <v>0.35</v>
      </c>
      <c r="L269" s="359">
        <v>0.4</v>
      </c>
      <c r="M269" s="359">
        <v>0.45</v>
      </c>
      <c r="N269" s="359">
        <v>0.5</v>
      </c>
      <c r="O269" s="261"/>
      <c r="P269" s="199"/>
      <c r="Q269" s="199"/>
    </row>
    <row r="270" spans="1:17">
      <c r="A270" s="196" t="str">
        <f t="shared" si="58"/>
        <v>Male - U10 - High Jump</v>
      </c>
      <c r="B270" s="198" t="s">
        <v>150</v>
      </c>
      <c r="C270" s="198" t="s">
        <v>554</v>
      </c>
      <c r="D270" s="198" t="s">
        <v>271</v>
      </c>
      <c r="E270" s="255" t="s">
        <v>189</v>
      </c>
      <c r="F270" s="359">
        <v>0.8</v>
      </c>
      <c r="G270" s="359">
        <v>0.85</v>
      </c>
      <c r="H270" s="359">
        <v>0.9</v>
      </c>
      <c r="I270" s="359">
        <v>0.95</v>
      </c>
      <c r="J270" s="359">
        <v>1</v>
      </c>
      <c r="K270" s="359">
        <v>1.05</v>
      </c>
      <c r="L270" s="359">
        <v>1.1000000000000001</v>
      </c>
      <c r="M270" s="359">
        <v>1.1499999999999999</v>
      </c>
      <c r="N270" s="359">
        <v>1.2</v>
      </c>
      <c r="O270" s="261"/>
      <c r="P270" s="199"/>
      <c r="Q270" s="199"/>
    </row>
    <row r="271" spans="1:17">
      <c r="A271" s="196" t="str">
        <f t="shared" si="58"/>
        <v>Male - U12 - High Jump</v>
      </c>
      <c r="B271" s="198" t="s">
        <v>150</v>
      </c>
      <c r="C271" s="198" t="s">
        <v>555</v>
      </c>
      <c r="D271" s="198" t="s">
        <v>271</v>
      </c>
      <c r="E271" s="255" t="s">
        <v>189</v>
      </c>
      <c r="F271" s="359">
        <v>0.9</v>
      </c>
      <c r="G271" s="359">
        <v>0.95</v>
      </c>
      <c r="H271" s="359">
        <v>1</v>
      </c>
      <c r="I271" s="359">
        <v>1.05</v>
      </c>
      <c r="J271" s="359">
        <v>1.1000000000000001</v>
      </c>
      <c r="K271" s="359">
        <v>1.1499999999999999</v>
      </c>
      <c r="L271" s="359">
        <v>1.2</v>
      </c>
      <c r="M271" s="359">
        <v>1.25</v>
      </c>
      <c r="N271" s="359">
        <v>1.3</v>
      </c>
      <c r="O271" s="261"/>
      <c r="P271" s="199"/>
      <c r="Q271" s="199"/>
    </row>
    <row r="272" spans="1:17">
      <c r="A272" s="196" t="str">
        <f t="shared" si="58"/>
        <v>Male - U13 - High Jump</v>
      </c>
      <c r="B272" s="198" t="s">
        <v>150</v>
      </c>
      <c r="C272" s="198" t="s">
        <v>3</v>
      </c>
      <c r="D272" s="198" t="s">
        <v>271</v>
      </c>
      <c r="E272" s="255" t="s">
        <v>189</v>
      </c>
      <c r="F272" s="359">
        <v>1.1000000000000001</v>
      </c>
      <c r="G272" s="359">
        <v>1.1499999999999999</v>
      </c>
      <c r="H272" s="359">
        <v>1.2</v>
      </c>
      <c r="I272" s="359">
        <v>1.25</v>
      </c>
      <c r="J272" s="359">
        <v>1.3</v>
      </c>
      <c r="K272" s="359">
        <v>1.35</v>
      </c>
      <c r="L272" s="359">
        <v>1.4</v>
      </c>
      <c r="M272" s="359">
        <v>1.45</v>
      </c>
      <c r="N272" s="359">
        <v>1.5</v>
      </c>
      <c r="O272" s="261"/>
      <c r="P272" s="199"/>
      <c r="Q272" s="199"/>
    </row>
    <row r="273" spans="1:17">
      <c r="A273" s="196" t="str">
        <f t="shared" si="58"/>
        <v>Male - U14 - High Jump</v>
      </c>
      <c r="B273" s="198" t="s">
        <v>150</v>
      </c>
      <c r="C273" s="198" t="s">
        <v>1046</v>
      </c>
      <c r="D273" s="198" t="s">
        <v>271</v>
      </c>
      <c r="E273" s="255" t="s">
        <v>189</v>
      </c>
      <c r="F273" s="359">
        <f t="shared" ref="F273:N273" si="66">SUM(F272+F274)/2</f>
        <v>1.175</v>
      </c>
      <c r="G273" s="359">
        <f t="shared" si="66"/>
        <v>1.2250000000000001</v>
      </c>
      <c r="H273" s="359">
        <f t="shared" si="66"/>
        <v>1.2749999999999999</v>
      </c>
      <c r="I273" s="359">
        <f t="shared" si="66"/>
        <v>1.325</v>
      </c>
      <c r="J273" s="359">
        <f t="shared" si="66"/>
        <v>1.375</v>
      </c>
      <c r="K273" s="359">
        <f t="shared" si="66"/>
        <v>1.425</v>
      </c>
      <c r="L273" s="359">
        <f t="shared" si="66"/>
        <v>1.4750000000000001</v>
      </c>
      <c r="M273" s="359">
        <f t="shared" si="66"/>
        <v>1.53</v>
      </c>
      <c r="N273" s="359">
        <f t="shared" si="66"/>
        <v>1.585</v>
      </c>
      <c r="O273" s="261"/>
      <c r="P273" s="199"/>
      <c r="Q273" s="199"/>
    </row>
    <row r="274" spans="1:17">
      <c r="A274" s="196" t="str">
        <f t="shared" si="58"/>
        <v>Male - U15 - High Jump</v>
      </c>
      <c r="B274" s="198" t="s">
        <v>150</v>
      </c>
      <c r="C274" s="198" t="s">
        <v>4</v>
      </c>
      <c r="D274" s="198" t="s">
        <v>271</v>
      </c>
      <c r="E274" s="255" t="s">
        <v>189</v>
      </c>
      <c r="F274" s="359">
        <v>1.25</v>
      </c>
      <c r="G274" s="359">
        <v>1.3</v>
      </c>
      <c r="H274" s="359">
        <v>1.35</v>
      </c>
      <c r="I274" s="359">
        <v>1.4</v>
      </c>
      <c r="J274" s="359">
        <v>1.45</v>
      </c>
      <c r="K274" s="359">
        <v>1.5</v>
      </c>
      <c r="L274" s="359">
        <v>1.55</v>
      </c>
      <c r="M274" s="359">
        <v>1.61</v>
      </c>
      <c r="N274" s="359">
        <v>1.67</v>
      </c>
      <c r="O274" s="261">
        <v>1.7</v>
      </c>
      <c r="P274" s="199">
        <v>1.69</v>
      </c>
      <c r="Q274" s="199">
        <v>1.84</v>
      </c>
    </row>
    <row r="275" spans="1:17">
      <c r="A275" s="196" t="str">
        <f t="shared" si="58"/>
        <v>Male - U16 - High Jump</v>
      </c>
      <c r="B275" s="198" t="s">
        <v>150</v>
      </c>
      <c r="C275" s="198" t="s">
        <v>1047</v>
      </c>
      <c r="D275" s="198" t="s">
        <v>271</v>
      </c>
      <c r="E275" s="255" t="s">
        <v>189</v>
      </c>
      <c r="F275" s="359">
        <f t="shared" ref="F275:N275" si="67">SUM(F274+F276)/2</f>
        <v>1.325</v>
      </c>
      <c r="G275" s="359">
        <f t="shared" si="67"/>
        <v>1.375</v>
      </c>
      <c r="H275" s="359">
        <f t="shared" si="67"/>
        <v>1.425</v>
      </c>
      <c r="I275" s="359">
        <f t="shared" si="67"/>
        <v>1.4750000000000001</v>
      </c>
      <c r="J275" s="359">
        <f t="shared" si="67"/>
        <v>1.53</v>
      </c>
      <c r="K275" s="359">
        <f t="shared" si="67"/>
        <v>1.585</v>
      </c>
      <c r="L275" s="359">
        <f t="shared" si="67"/>
        <v>1.6400000000000001</v>
      </c>
      <c r="M275" s="359">
        <f t="shared" si="67"/>
        <v>1.7000000000000002</v>
      </c>
      <c r="N275" s="359">
        <f t="shared" si="67"/>
        <v>1.76</v>
      </c>
      <c r="O275" s="261"/>
      <c r="P275" s="199"/>
      <c r="Q275" s="199"/>
    </row>
    <row r="276" spans="1:17">
      <c r="A276" s="196" t="str">
        <f t="shared" si="58"/>
        <v>Male - U17 - High Jump</v>
      </c>
      <c r="B276" s="198" t="s">
        <v>150</v>
      </c>
      <c r="C276" s="198" t="s">
        <v>5</v>
      </c>
      <c r="D276" s="198" t="s">
        <v>271</v>
      </c>
      <c r="E276" s="255" t="s">
        <v>189</v>
      </c>
      <c r="F276" s="359">
        <v>1.4</v>
      </c>
      <c r="G276" s="359">
        <v>1.45</v>
      </c>
      <c r="H276" s="359">
        <v>1.5</v>
      </c>
      <c r="I276" s="359">
        <v>1.55</v>
      </c>
      <c r="J276" s="359">
        <v>1.61</v>
      </c>
      <c r="K276" s="359">
        <v>1.67</v>
      </c>
      <c r="L276" s="359">
        <v>1.73</v>
      </c>
      <c r="M276" s="359">
        <v>1.79</v>
      </c>
      <c r="N276" s="359">
        <v>1.85</v>
      </c>
      <c r="O276" s="260">
        <v>1.86</v>
      </c>
      <c r="P276" s="199">
        <v>1.81</v>
      </c>
      <c r="Q276" s="199">
        <v>1.98</v>
      </c>
    </row>
    <row r="277" spans="1:17">
      <c r="A277" s="196" t="str">
        <f t="shared" si="58"/>
        <v>Male - U18 - High Jump</v>
      </c>
      <c r="B277" s="198" t="s">
        <v>150</v>
      </c>
      <c r="C277" s="198" t="s">
        <v>1048</v>
      </c>
      <c r="D277" s="198" t="s">
        <v>271</v>
      </c>
      <c r="E277" s="255" t="s">
        <v>189</v>
      </c>
      <c r="F277" s="359">
        <f t="shared" ref="F277:N277" si="68">SUM(F276+F278)/2</f>
        <v>1.45</v>
      </c>
      <c r="G277" s="359">
        <f t="shared" si="68"/>
        <v>1.5</v>
      </c>
      <c r="H277" s="359">
        <f t="shared" si="68"/>
        <v>1.5550000000000002</v>
      </c>
      <c r="I277" s="359">
        <f t="shared" si="68"/>
        <v>1.6099999999999999</v>
      </c>
      <c r="J277" s="359">
        <f t="shared" si="68"/>
        <v>1.67</v>
      </c>
      <c r="K277" s="359">
        <f t="shared" si="68"/>
        <v>1.73</v>
      </c>
      <c r="L277" s="359">
        <f t="shared" si="68"/>
        <v>1.79</v>
      </c>
      <c r="M277" s="359">
        <f t="shared" si="68"/>
        <v>1.845</v>
      </c>
      <c r="N277" s="359">
        <f t="shared" si="68"/>
        <v>1.9</v>
      </c>
      <c r="O277" s="260"/>
      <c r="P277" s="199"/>
      <c r="Q277" s="199"/>
    </row>
    <row r="278" spans="1:17">
      <c r="A278" s="196" t="str">
        <f t="shared" si="58"/>
        <v>Male - U20 - High Jump</v>
      </c>
      <c r="B278" s="198" t="s">
        <v>150</v>
      </c>
      <c r="C278" s="198" t="s">
        <v>203</v>
      </c>
      <c r="D278" s="198" t="s">
        <v>271</v>
      </c>
      <c r="E278" s="255" t="s">
        <v>189</v>
      </c>
      <c r="F278" s="359">
        <v>1.5</v>
      </c>
      <c r="G278" s="359">
        <v>1.55</v>
      </c>
      <c r="H278" s="359">
        <v>1.61</v>
      </c>
      <c r="I278" s="359">
        <v>1.67</v>
      </c>
      <c r="J278" s="359">
        <v>1.73</v>
      </c>
      <c r="K278" s="359">
        <v>1.79</v>
      </c>
      <c r="L278" s="359">
        <v>1.85</v>
      </c>
      <c r="M278" s="359">
        <v>1.9</v>
      </c>
      <c r="N278" s="359">
        <v>1.95</v>
      </c>
      <c r="O278" s="261">
        <v>1.96</v>
      </c>
      <c r="P278" s="199">
        <v>1.84</v>
      </c>
      <c r="Q278" s="199">
        <v>2.06</v>
      </c>
    </row>
    <row r="279" spans="1:17">
      <c r="A279" s="196" t="str">
        <f t="shared" si="58"/>
        <v>Male - Senior - High Jump</v>
      </c>
      <c r="B279" s="198" t="s">
        <v>150</v>
      </c>
      <c r="C279" s="198" t="s">
        <v>7</v>
      </c>
      <c r="D279" s="198" t="s">
        <v>271</v>
      </c>
      <c r="E279" s="255" t="s">
        <v>189</v>
      </c>
      <c r="F279" s="359">
        <v>1.55</v>
      </c>
      <c r="G279" s="359">
        <v>1.61</v>
      </c>
      <c r="H279" s="359">
        <v>1.67</v>
      </c>
      <c r="I279" s="359">
        <v>1.73</v>
      </c>
      <c r="J279" s="359">
        <v>1.79</v>
      </c>
      <c r="K279" s="359">
        <v>1.85</v>
      </c>
      <c r="L279" s="359">
        <v>1.9</v>
      </c>
      <c r="M279" s="359">
        <v>1.95</v>
      </c>
      <c r="N279" s="359">
        <v>2</v>
      </c>
      <c r="O279" s="260">
        <v>1.98</v>
      </c>
      <c r="P279" s="199">
        <v>1.96</v>
      </c>
      <c r="Q279" s="199">
        <v>2.1800000000000002</v>
      </c>
    </row>
    <row r="280" spans="1:17">
      <c r="A280" s="196" t="str">
        <f t="shared" si="58"/>
        <v>Male - U14 - Pole Vault</v>
      </c>
      <c r="B280" s="198" t="s">
        <v>150</v>
      </c>
      <c r="C280" s="198" t="s">
        <v>1046</v>
      </c>
      <c r="D280" s="198" t="s">
        <v>271</v>
      </c>
      <c r="E280" s="255" t="s">
        <v>191</v>
      </c>
      <c r="F280" s="359">
        <v>1.8</v>
      </c>
      <c r="G280" s="359">
        <v>2</v>
      </c>
      <c r="H280" s="359">
        <v>2.2000000000000002</v>
      </c>
      <c r="I280" s="359">
        <v>2.4</v>
      </c>
      <c r="J280" s="359">
        <v>2.6</v>
      </c>
      <c r="K280" s="359">
        <v>2.8</v>
      </c>
      <c r="L280" s="359">
        <v>3</v>
      </c>
      <c r="M280" s="359">
        <v>3.2</v>
      </c>
      <c r="N280" s="359">
        <v>3.4</v>
      </c>
      <c r="O280" s="260"/>
      <c r="P280" s="199"/>
      <c r="Q280" s="199"/>
    </row>
    <row r="281" spans="1:17">
      <c r="A281" s="196" t="str">
        <f t="shared" si="58"/>
        <v>Male - U15 - Pole Vault</v>
      </c>
      <c r="B281" s="198" t="s">
        <v>150</v>
      </c>
      <c r="C281" s="198" t="s">
        <v>4</v>
      </c>
      <c r="D281" s="198" t="s">
        <v>271</v>
      </c>
      <c r="E281" s="255" t="s">
        <v>191</v>
      </c>
      <c r="F281" s="359">
        <v>2</v>
      </c>
      <c r="G281" s="359">
        <v>2.2000000000000002</v>
      </c>
      <c r="H281" s="359">
        <v>2.4</v>
      </c>
      <c r="I281" s="359">
        <v>2.6</v>
      </c>
      <c r="J281" s="359">
        <v>2.8</v>
      </c>
      <c r="K281" s="359">
        <v>3</v>
      </c>
      <c r="L281" s="359">
        <v>3.2</v>
      </c>
      <c r="M281" s="359">
        <v>3.4</v>
      </c>
      <c r="N281" s="359">
        <v>3.6</v>
      </c>
      <c r="O281" s="261">
        <v>2.9</v>
      </c>
      <c r="P281" s="199">
        <v>2.35</v>
      </c>
      <c r="Q281" s="199">
        <v>3.5</v>
      </c>
    </row>
    <row r="282" spans="1:17">
      <c r="A282" s="196" t="str">
        <f t="shared" si="58"/>
        <v>Male - U16 - Pole Vault</v>
      </c>
      <c r="B282" s="198" t="s">
        <v>150</v>
      </c>
      <c r="C282" s="198" t="s">
        <v>1047</v>
      </c>
      <c r="D282" s="198" t="s">
        <v>271</v>
      </c>
      <c r="E282" s="255" t="s">
        <v>191</v>
      </c>
      <c r="F282" s="359">
        <f t="shared" ref="F282:N282" si="69">SUM(F281+F283)/2</f>
        <v>2.2000000000000002</v>
      </c>
      <c r="G282" s="359">
        <f t="shared" si="69"/>
        <v>2.4000000000000004</v>
      </c>
      <c r="H282" s="359">
        <f t="shared" si="69"/>
        <v>2.5999999999999996</v>
      </c>
      <c r="I282" s="359">
        <f t="shared" si="69"/>
        <v>2.8</v>
      </c>
      <c r="J282" s="359">
        <f t="shared" si="69"/>
        <v>3</v>
      </c>
      <c r="K282" s="359">
        <f t="shared" si="69"/>
        <v>3.2</v>
      </c>
      <c r="L282" s="359">
        <f t="shared" si="69"/>
        <v>3.4000000000000004</v>
      </c>
      <c r="M282" s="359">
        <f t="shared" si="69"/>
        <v>3.5999999999999996</v>
      </c>
      <c r="N282" s="359">
        <f t="shared" si="69"/>
        <v>3.8</v>
      </c>
      <c r="O282" s="261"/>
      <c r="P282" s="199"/>
      <c r="Q282" s="199"/>
    </row>
    <row r="283" spans="1:17">
      <c r="A283" s="196" t="str">
        <f t="shared" si="58"/>
        <v>Male - U17 - Pole Vault</v>
      </c>
      <c r="B283" s="198" t="s">
        <v>150</v>
      </c>
      <c r="C283" s="198" t="s">
        <v>5</v>
      </c>
      <c r="D283" s="198" t="s">
        <v>271</v>
      </c>
      <c r="E283" s="255" t="s">
        <v>191</v>
      </c>
      <c r="F283" s="359">
        <v>2.4</v>
      </c>
      <c r="G283" s="359">
        <v>2.6</v>
      </c>
      <c r="H283" s="359">
        <v>2.8</v>
      </c>
      <c r="I283" s="359">
        <v>3</v>
      </c>
      <c r="J283" s="359">
        <v>3.2</v>
      </c>
      <c r="K283" s="359">
        <v>3.4</v>
      </c>
      <c r="L283" s="359">
        <v>3.6</v>
      </c>
      <c r="M283" s="359">
        <v>3.8</v>
      </c>
      <c r="N283" s="359">
        <v>4</v>
      </c>
      <c r="O283" s="261">
        <v>3.7</v>
      </c>
      <c r="P283" s="199">
        <v>3</v>
      </c>
      <c r="Q283" s="199">
        <v>4.2</v>
      </c>
    </row>
    <row r="284" spans="1:17">
      <c r="A284" s="196" t="str">
        <f t="shared" si="58"/>
        <v>Male - U18 - Pole Vault</v>
      </c>
      <c r="B284" s="198" t="s">
        <v>150</v>
      </c>
      <c r="C284" s="198" t="s">
        <v>1048</v>
      </c>
      <c r="D284" s="198" t="s">
        <v>271</v>
      </c>
      <c r="E284" s="255" t="s">
        <v>191</v>
      </c>
      <c r="F284" s="359">
        <f t="shared" ref="F284:N284" si="70">SUM(F283+F285)/2</f>
        <v>2.5999999999999996</v>
      </c>
      <c r="G284" s="359">
        <f t="shared" si="70"/>
        <v>2.8</v>
      </c>
      <c r="H284" s="359">
        <f t="shared" si="70"/>
        <v>3</v>
      </c>
      <c r="I284" s="359">
        <f t="shared" si="70"/>
        <v>3.2</v>
      </c>
      <c r="J284" s="359">
        <f t="shared" si="70"/>
        <v>3.4000000000000004</v>
      </c>
      <c r="K284" s="359">
        <f t="shared" si="70"/>
        <v>3.5999999999999996</v>
      </c>
      <c r="L284" s="359">
        <f t="shared" si="70"/>
        <v>3.8</v>
      </c>
      <c r="M284" s="359">
        <f t="shared" si="70"/>
        <v>4</v>
      </c>
      <c r="N284" s="359">
        <f t="shared" si="70"/>
        <v>4.2</v>
      </c>
      <c r="O284" s="261"/>
      <c r="P284" s="199"/>
      <c r="Q284" s="199"/>
    </row>
    <row r="285" spans="1:17">
      <c r="A285" s="196" t="str">
        <f t="shared" si="58"/>
        <v>Male - U20 - Pole Vault</v>
      </c>
      <c r="B285" s="198" t="s">
        <v>150</v>
      </c>
      <c r="C285" s="198" t="s">
        <v>203</v>
      </c>
      <c r="D285" s="198" t="s">
        <v>271</v>
      </c>
      <c r="E285" s="255" t="s">
        <v>191</v>
      </c>
      <c r="F285" s="359">
        <v>2.8</v>
      </c>
      <c r="G285" s="359">
        <v>3</v>
      </c>
      <c r="H285" s="359">
        <v>3.2</v>
      </c>
      <c r="I285" s="359">
        <v>3.4</v>
      </c>
      <c r="J285" s="359">
        <v>3.6</v>
      </c>
      <c r="K285" s="359">
        <v>3.8</v>
      </c>
      <c r="L285" s="359">
        <v>4</v>
      </c>
      <c r="M285" s="359">
        <v>4.2</v>
      </c>
      <c r="N285" s="359">
        <v>4.4000000000000004</v>
      </c>
      <c r="O285" s="261">
        <v>4.3</v>
      </c>
      <c r="P285" s="199">
        <v>3.2</v>
      </c>
      <c r="Q285" s="199">
        <v>4.55</v>
      </c>
    </row>
    <row r="286" spans="1:17">
      <c r="A286" s="196" t="str">
        <f t="shared" si="58"/>
        <v>Male - Senior - Pole Vault</v>
      </c>
      <c r="B286" s="198" t="s">
        <v>150</v>
      </c>
      <c r="C286" s="198" t="s">
        <v>7</v>
      </c>
      <c r="D286" s="198" t="s">
        <v>271</v>
      </c>
      <c r="E286" s="255" t="s">
        <v>191</v>
      </c>
      <c r="F286" s="359">
        <v>3.2</v>
      </c>
      <c r="G286" s="359">
        <v>3.4</v>
      </c>
      <c r="H286" s="359">
        <v>3.6</v>
      </c>
      <c r="I286" s="359">
        <v>3.8</v>
      </c>
      <c r="J286" s="359">
        <v>4</v>
      </c>
      <c r="K286" s="359">
        <v>4.2</v>
      </c>
      <c r="L286" s="359">
        <v>4.4000000000000004</v>
      </c>
      <c r="M286" s="359">
        <v>4.55</v>
      </c>
      <c r="N286" s="359">
        <v>4.7</v>
      </c>
      <c r="O286" s="261">
        <v>4.5</v>
      </c>
      <c r="P286" s="199">
        <v>4.1500000000000004</v>
      </c>
      <c r="Q286" s="199">
        <v>5.25</v>
      </c>
    </row>
    <row r="287" spans="1:17">
      <c r="A287" s="196" t="str">
        <f t="shared" si="58"/>
        <v>Female - U10 - Standing Long Jump</v>
      </c>
      <c r="B287" s="198" t="s">
        <v>151</v>
      </c>
      <c r="C287" s="198" t="s">
        <v>554</v>
      </c>
      <c r="D287" s="198" t="s">
        <v>271</v>
      </c>
      <c r="E287" s="255" t="s">
        <v>579</v>
      </c>
      <c r="F287" s="359">
        <v>0.9</v>
      </c>
      <c r="G287" s="359">
        <v>1</v>
      </c>
      <c r="H287" s="359">
        <v>1.1000000000000001</v>
      </c>
      <c r="I287" s="359">
        <v>1.2</v>
      </c>
      <c r="J287" s="359">
        <v>1.3</v>
      </c>
      <c r="K287" s="359">
        <v>1.4</v>
      </c>
      <c r="L287" s="359">
        <v>1.5</v>
      </c>
      <c r="M287" s="359">
        <v>1.6</v>
      </c>
      <c r="N287" s="359">
        <v>1.7</v>
      </c>
      <c r="O287" s="268"/>
      <c r="P287" s="201"/>
      <c r="Q287" s="201"/>
    </row>
    <row r="288" spans="1:17">
      <c r="A288" s="196" t="str">
        <f t="shared" si="58"/>
        <v>Female - U12 - Standing Long Jump</v>
      </c>
      <c r="B288" s="198" t="s">
        <v>151</v>
      </c>
      <c r="C288" s="198" t="s">
        <v>555</v>
      </c>
      <c r="D288" s="198" t="s">
        <v>271</v>
      </c>
      <c r="E288" s="255" t="s">
        <v>579</v>
      </c>
      <c r="F288" s="359">
        <v>1.1000000000000001</v>
      </c>
      <c r="G288" s="359">
        <v>1.2</v>
      </c>
      <c r="H288" s="359">
        <v>1.3</v>
      </c>
      <c r="I288" s="359">
        <v>1.4</v>
      </c>
      <c r="J288" s="359">
        <v>1.5</v>
      </c>
      <c r="K288" s="359">
        <v>1.6</v>
      </c>
      <c r="L288" s="359">
        <v>1.7</v>
      </c>
      <c r="M288" s="359">
        <v>1.8</v>
      </c>
      <c r="N288" s="359">
        <v>1.9</v>
      </c>
      <c r="O288" s="268"/>
      <c r="P288" s="201"/>
      <c r="Q288" s="201"/>
    </row>
    <row r="289" spans="1:17">
      <c r="A289" s="196" t="str">
        <f t="shared" si="58"/>
        <v>Female - U10 - Long Jump</v>
      </c>
      <c r="B289" s="198" t="s">
        <v>151</v>
      </c>
      <c r="C289" s="198" t="s">
        <v>554</v>
      </c>
      <c r="D289" s="198" t="s">
        <v>271</v>
      </c>
      <c r="E289" s="255" t="s">
        <v>188</v>
      </c>
      <c r="F289" s="359">
        <v>1.5</v>
      </c>
      <c r="G289" s="359">
        <v>1.6</v>
      </c>
      <c r="H289" s="359">
        <v>1.7</v>
      </c>
      <c r="I289" s="359">
        <v>1.8</v>
      </c>
      <c r="J289" s="359">
        <v>1.9</v>
      </c>
      <c r="K289" s="359">
        <v>2</v>
      </c>
      <c r="L289" s="359">
        <v>2.25</v>
      </c>
      <c r="M289" s="359">
        <v>2.5</v>
      </c>
      <c r="N289" s="359">
        <v>2.75</v>
      </c>
      <c r="O289" s="268"/>
      <c r="P289" s="201"/>
      <c r="Q289" s="201"/>
    </row>
    <row r="290" spans="1:17">
      <c r="A290" s="196" t="str">
        <f t="shared" si="58"/>
        <v>Female - U12 - Long Jump</v>
      </c>
      <c r="B290" s="198" t="s">
        <v>151</v>
      </c>
      <c r="C290" s="198" t="s">
        <v>555</v>
      </c>
      <c r="D290" s="198" t="s">
        <v>271</v>
      </c>
      <c r="E290" s="255" t="s">
        <v>188</v>
      </c>
      <c r="F290" s="359">
        <v>1.9</v>
      </c>
      <c r="G290" s="359">
        <v>2</v>
      </c>
      <c r="H290" s="359">
        <v>2.25</v>
      </c>
      <c r="I290" s="359">
        <v>2.5</v>
      </c>
      <c r="J290" s="359">
        <v>2.75</v>
      </c>
      <c r="K290" s="359">
        <v>3</v>
      </c>
      <c r="L290" s="359">
        <v>3.25</v>
      </c>
      <c r="M290" s="359">
        <v>3.5</v>
      </c>
      <c r="N290" s="359">
        <v>3.75</v>
      </c>
      <c r="O290" s="268"/>
      <c r="P290" s="201"/>
      <c r="Q290" s="201"/>
    </row>
    <row r="291" spans="1:17">
      <c r="A291" s="196" t="str">
        <f t="shared" si="58"/>
        <v>Female - U13 - Long Jump</v>
      </c>
      <c r="B291" s="198" t="s">
        <v>151</v>
      </c>
      <c r="C291" s="198" t="s">
        <v>3</v>
      </c>
      <c r="D291" s="198" t="s">
        <v>271</v>
      </c>
      <c r="E291" s="255" t="s">
        <v>188</v>
      </c>
      <c r="F291" s="359">
        <v>2.5</v>
      </c>
      <c r="G291" s="359">
        <v>2.75</v>
      </c>
      <c r="H291" s="359">
        <v>3</v>
      </c>
      <c r="I291" s="359">
        <v>3.25</v>
      </c>
      <c r="J291" s="359">
        <v>3.5</v>
      </c>
      <c r="K291" s="359">
        <v>3.75</v>
      </c>
      <c r="L291" s="359">
        <v>4</v>
      </c>
      <c r="M291" s="359">
        <v>4.25</v>
      </c>
      <c r="N291" s="359">
        <v>4.5</v>
      </c>
      <c r="O291" s="261"/>
      <c r="P291" s="199"/>
      <c r="Q291" s="199"/>
    </row>
    <row r="292" spans="1:17">
      <c r="A292" s="196" t="str">
        <f t="shared" si="58"/>
        <v>Female - U14 - Long Jump</v>
      </c>
      <c r="B292" s="198" t="s">
        <v>151</v>
      </c>
      <c r="C292" s="198" t="s">
        <v>1046</v>
      </c>
      <c r="D292" s="198" t="s">
        <v>271</v>
      </c>
      <c r="E292" s="255" t="s">
        <v>188</v>
      </c>
      <c r="F292" s="359">
        <f t="shared" ref="F292:N292" si="71">SUM(F291+F293)/2</f>
        <v>2.875</v>
      </c>
      <c r="G292" s="359">
        <f t="shared" si="71"/>
        <v>3.125</v>
      </c>
      <c r="H292" s="359">
        <f t="shared" si="71"/>
        <v>3.375</v>
      </c>
      <c r="I292" s="359">
        <f t="shared" si="71"/>
        <v>3.625</v>
      </c>
      <c r="J292" s="359">
        <f t="shared" si="71"/>
        <v>3.875</v>
      </c>
      <c r="K292" s="359">
        <f t="shared" si="71"/>
        <v>4.125</v>
      </c>
      <c r="L292" s="359">
        <f t="shared" si="71"/>
        <v>4.375</v>
      </c>
      <c r="M292" s="359">
        <f t="shared" si="71"/>
        <v>4.5999999999999996</v>
      </c>
      <c r="N292" s="359">
        <f t="shared" si="71"/>
        <v>4.8</v>
      </c>
      <c r="O292" s="261"/>
      <c r="P292" s="199"/>
      <c r="Q292" s="199"/>
    </row>
    <row r="293" spans="1:17">
      <c r="A293" s="196" t="str">
        <f t="shared" si="58"/>
        <v>Female - U15 - Long Jump</v>
      </c>
      <c r="B293" s="198" t="s">
        <v>151</v>
      </c>
      <c r="C293" s="198" t="s">
        <v>4</v>
      </c>
      <c r="D293" s="198" t="s">
        <v>271</v>
      </c>
      <c r="E293" s="255" t="s">
        <v>188</v>
      </c>
      <c r="F293" s="359">
        <v>3.25</v>
      </c>
      <c r="G293" s="359">
        <v>3.5</v>
      </c>
      <c r="H293" s="359">
        <v>3.75</v>
      </c>
      <c r="I293" s="359">
        <v>4</v>
      </c>
      <c r="J293" s="359">
        <v>4.25</v>
      </c>
      <c r="K293" s="359">
        <v>4.5</v>
      </c>
      <c r="L293" s="359">
        <v>4.75</v>
      </c>
      <c r="M293" s="359">
        <v>4.95</v>
      </c>
      <c r="N293" s="359">
        <v>5.0999999999999996</v>
      </c>
      <c r="O293" s="261">
        <v>5.2</v>
      </c>
      <c r="P293" s="199">
        <v>4.95</v>
      </c>
      <c r="Q293" s="199">
        <v>5.45</v>
      </c>
    </row>
    <row r="294" spans="1:17">
      <c r="A294" s="196" t="str">
        <f t="shared" si="58"/>
        <v>Female - U16 - Long Jump</v>
      </c>
      <c r="B294" s="198" t="s">
        <v>151</v>
      </c>
      <c r="C294" s="198" t="s">
        <v>1047</v>
      </c>
      <c r="D294" s="198" t="s">
        <v>271</v>
      </c>
      <c r="E294" s="255" t="s">
        <v>188</v>
      </c>
      <c r="F294" s="359">
        <f t="shared" ref="F294:N294" si="72">SUM(F293+F295)/2</f>
        <v>3.5</v>
      </c>
      <c r="G294" s="359">
        <f t="shared" si="72"/>
        <v>3.75</v>
      </c>
      <c r="H294" s="359">
        <f t="shared" si="72"/>
        <v>4</v>
      </c>
      <c r="I294" s="359">
        <f t="shared" si="72"/>
        <v>4.25</v>
      </c>
      <c r="J294" s="359">
        <f t="shared" si="72"/>
        <v>4.5</v>
      </c>
      <c r="K294" s="359">
        <f t="shared" si="72"/>
        <v>4.7249999999999996</v>
      </c>
      <c r="L294" s="359">
        <f t="shared" si="72"/>
        <v>4.9249999999999998</v>
      </c>
      <c r="M294" s="359">
        <f t="shared" si="72"/>
        <v>5.0999999999999996</v>
      </c>
      <c r="N294" s="359">
        <f t="shared" si="72"/>
        <v>5.25</v>
      </c>
      <c r="O294" s="261"/>
      <c r="P294" s="199"/>
      <c r="Q294" s="199"/>
    </row>
    <row r="295" spans="1:17">
      <c r="A295" s="196" t="str">
        <f t="shared" si="58"/>
        <v>Female - U17 - Long Jump</v>
      </c>
      <c r="B295" s="198" t="s">
        <v>151</v>
      </c>
      <c r="C295" s="198" t="s">
        <v>5</v>
      </c>
      <c r="D295" s="198" t="s">
        <v>271</v>
      </c>
      <c r="E295" s="255" t="s">
        <v>188</v>
      </c>
      <c r="F295" s="359">
        <v>3.75</v>
      </c>
      <c r="G295" s="359">
        <v>4</v>
      </c>
      <c r="H295" s="359">
        <v>4.25</v>
      </c>
      <c r="I295" s="359">
        <v>4.5</v>
      </c>
      <c r="J295" s="359">
        <v>4.75</v>
      </c>
      <c r="K295" s="359">
        <v>4.95</v>
      </c>
      <c r="L295" s="359">
        <v>5.0999999999999996</v>
      </c>
      <c r="M295" s="359">
        <v>5.25</v>
      </c>
      <c r="N295" s="359">
        <v>5.4</v>
      </c>
      <c r="O295" s="261">
        <v>5.5</v>
      </c>
      <c r="P295" s="199">
        <v>5.2</v>
      </c>
      <c r="Q295" s="199">
        <v>5.75</v>
      </c>
    </row>
    <row r="296" spans="1:17">
      <c r="A296" s="196" t="str">
        <f t="shared" si="58"/>
        <v>Female - U18 - Long Jump</v>
      </c>
      <c r="B296" s="198" t="s">
        <v>151</v>
      </c>
      <c r="C296" s="198" t="s">
        <v>1048</v>
      </c>
      <c r="D296" s="198" t="s">
        <v>271</v>
      </c>
      <c r="E296" s="255" t="s">
        <v>188</v>
      </c>
      <c r="F296" s="359">
        <f t="shared" ref="F296:N296" si="73">SUM(F295+F297)/2</f>
        <v>3.875</v>
      </c>
      <c r="G296" s="359">
        <f t="shared" si="73"/>
        <v>4.125</v>
      </c>
      <c r="H296" s="359">
        <f t="shared" si="73"/>
        <v>4.375</v>
      </c>
      <c r="I296" s="359">
        <f t="shared" si="73"/>
        <v>4.625</v>
      </c>
      <c r="J296" s="359">
        <f t="shared" si="73"/>
        <v>4.8499999999999996</v>
      </c>
      <c r="K296" s="359">
        <f t="shared" si="73"/>
        <v>5.0250000000000004</v>
      </c>
      <c r="L296" s="359">
        <f t="shared" si="73"/>
        <v>5.1749999999999998</v>
      </c>
      <c r="M296" s="359">
        <f t="shared" si="73"/>
        <v>5.3250000000000002</v>
      </c>
      <c r="N296" s="359">
        <f t="shared" si="73"/>
        <v>5.45</v>
      </c>
      <c r="O296" s="261"/>
      <c r="P296" s="199"/>
      <c r="Q296" s="199"/>
    </row>
    <row r="297" spans="1:17">
      <c r="A297" s="196" t="str">
        <f t="shared" si="58"/>
        <v>Female - U20 - Long Jump</v>
      </c>
      <c r="B297" s="198" t="s">
        <v>151</v>
      </c>
      <c r="C297" s="198" t="s">
        <v>203</v>
      </c>
      <c r="D297" s="198" t="s">
        <v>271</v>
      </c>
      <c r="E297" s="255" t="s">
        <v>188</v>
      </c>
      <c r="F297" s="359">
        <v>4</v>
      </c>
      <c r="G297" s="359">
        <v>4.25</v>
      </c>
      <c r="H297" s="359">
        <v>4.5</v>
      </c>
      <c r="I297" s="359">
        <v>4.75</v>
      </c>
      <c r="J297" s="359">
        <v>4.95</v>
      </c>
      <c r="K297" s="359">
        <v>5.0999999999999996</v>
      </c>
      <c r="L297" s="359">
        <v>5.25</v>
      </c>
      <c r="M297" s="359">
        <v>5.4</v>
      </c>
      <c r="N297" s="359">
        <v>5.5</v>
      </c>
      <c r="O297" s="261">
        <v>5.6</v>
      </c>
      <c r="P297" s="199">
        <v>5.2</v>
      </c>
      <c r="Q297" s="199">
        <v>5.95</v>
      </c>
    </row>
    <row r="298" spans="1:17">
      <c r="A298" s="196" t="str">
        <f t="shared" si="58"/>
        <v>Female - Senior - Long Jump</v>
      </c>
      <c r="B298" s="198" t="s">
        <v>151</v>
      </c>
      <c r="C298" s="198" t="s">
        <v>7</v>
      </c>
      <c r="D298" s="198" t="s">
        <v>271</v>
      </c>
      <c r="E298" s="255" t="s">
        <v>188</v>
      </c>
      <c r="F298" s="359">
        <v>4.5</v>
      </c>
      <c r="G298" s="359">
        <v>4.75</v>
      </c>
      <c r="H298" s="359">
        <v>4.95</v>
      </c>
      <c r="I298" s="359">
        <v>5.0999999999999996</v>
      </c>
      <c r="J298" s="359">
        <v>5.25</v>
      </c>
      <c r="K298" s="359">
        <v>5.4</v>
      </c>
      <c r="L298" s="359">
        <v>5.5</v>
      </c>
      <c r="M298" s="359">
        <v>5.6</v>
      </c>
      <c r="N298" s="359">
        <v>5.7</v>
      </c>
      <c r="O298" s="261">
        <v>5.7</v>
      </c>
      <c r="P298" s="199">
        <v>5.6</v>
      </c>
      <c r="Q298" s="199">
        <v>6.3</v>
      </c>
    </row>
    <row r="299" spans="1:17">
      <c r="A299" s="196" t="str">
        <f t="shared" si="58"/>
        <v>Female - U12 - Standing Triple Jump</v>
      </c>
      <c r="B299" s="198" t="s">
        <v>151</v>
      </c>
      <c r="C299" s="198" t="s">
        <v>555</v>
      </c>
      <c r="D299" s="198" t="s">
        <v>271</v>
      </c>
      <c r="E299" s="255" t="s">
        <v>580</v>
      </c>
      <c r="F299" s="359">
        <v>3.6</v>
      </c>
      <c r="G299" s="359">
        <v>3.8</v>
      </c>
      <c r="H299" s="359">
        <v>4</v>
      </c>
      <c r="I299" s="359">
        <v>4.25</v>
      </c>
      <c r="J299" s="359">
        <v>4.5</v>
      </c>
      <c r="K299" s="359">
        <v>4.75</v>
      </c>
      <c r="L299" s="359">
        <v>5</v>
      </c>
      <c r="M299" s="359">
        <v>5.25</v>
      </c>
      <c r="N299" s="359">
        <v>5.5</v>
      </c>
      <c r="O299" s="261"/>
      <c r="P299" s="199"/>
      <c r="Q299" s="199"/>
    </row>
    <row r="300" spans="1:17">
      <c r="A300" s="196" t="str">
        <f t="shared" si="58"/>
        <v>Female - U14 - Triple Jump</v>
      </c>
      <c r="B300" s="198" t="s">
        <v>151</v>
      </c>
      <c r="C300" s="198" t="s">
        <v>1046</v>
      </c>
      <c r="D300" s="198" t="s">
        <v>271</v>
      </c>
      <c r="E300" s="255" t="s">
        <v>190</v>
      </c>
      <c r="F300" s="359">
        <v>7</v>
      </c>
      <c r="G300" s="359">
        <v>7.5</v>
      </c>
      <c r="H300" s="359">
        <v>7.75</v>
      </c>
      <c r="I300" s="359">
        <v>8</v>
      </c>
      <c r="J300" s="359">
        <v>8.25</v>
      </c>
      <c r="K300" s="359">
        <v>8.5</v>
      </c>
      <c r="L300" s="359">
        <v>8.75</v>
      </c>
      <c r="M300" s="359">
        <v>9</v>
      </c>
      <c r="N300" s="359">
        <v>9.5</v>
      </c>
      <c r="O300" s="261"/>
      <c r="P300" s="199"/>
      <c r="Q300" s="199"/>
    </row>
    <row r="301" spans="1:17">
      <c r="A301" s="196" t="str">
        <f t="shared" si="58"/>
        <v>Female - U15 - Triple Jump</v>
      </c>
      <c r="B301" s="198" t="s">
        <v>151</v>
      </c>
      <c r="C301" s="198" t="s">
        <v>4</v>
      </c>
      <c r="D301" s="198" t="s">
        <v>271</v>
      </c>
      <c r="E301" s="255" t="s">
        <v>190</v>
      </c>
      <c r="F301" s="359">
        <v>7.5</v>
      </c>
      <c r="G301" s="359">
        <v>7.75</v>
      </c>
      <c r="H301" s="359">
        <v>8</v>
      </c>
      <c r="I301" s="359">
        <v>8.25</v>
      </c>
      <c r="J301" s="359">
        <v>8.5</v>
      </c>
      <c r="K301" s="359">
        <v>8.75</v>
      </c>
      <c r="L301" s="359">
        <v>9</v>
      </c>
      <c r="M301" s="359">
        <v>9.5</v>
      </c>
      <c r="N301" s="359">
        <v>10</v>
      </c>
      <c r="O301" s="261">
        <v>10</v>
      </c>
      <c r="P301" s="199">
        <v>9.1999999999999993</v>
      </c>
      <c r="Q301" s="199">
        <v>11</v>
      </c>
    </row>
    <row r="302" spans="1:17">
      <c r="A302" s="196" t="str">
        <f t="shared" si="58"/>
        <v>Female - U16 - Triple Jump</v>
      </c>
      <c r="B302" s="198" t="s">
        <v>151</v>
      </c>
      <c r="C302" s="198" t="s">
        <v>1047</v>
      </c>
      <c r="D302" s="198" t="s">
        <v>271</v>
      </c>
      <c r="E302" s="255" t="s">
        <v>190</v>
      </c>
      <c r="F302" s="359">
        <f t="shared" ref="F302:N302" si="74">SUM(F301+F303)/2</f>
        <v>7.875</v>
      </c>
      <c r="G302" s="359">
        <f t="shared" si="74"/>
        <v>8.125</v>
      </c>
      <c r="H302" s="359">
        <f t="shared" si="74"/>
        <v>8.375</v>
      </c>
      <c r="I302" s="359">
        <f t="shared" si="74"/>
        <v>8.625</v>
      </c>
      <c r="J302" s="359">
        <f t="shared" si="74"/>
        <v>9</v>
      </c>
      <c r="K302" s="359">
        <f t="shared" si="74"/>
        <v>9.375</v>
      </c>
      <c r="L302" s="359">
        <f t="shared" si="74"/>
        <v>9.6999999999999993</v>
      </c>
      <c r="M302" s="359">
        <f t="shared" si="74"/>
        <v>10.15</v>
      </c>
      <c r="N302" s="359">
        <f t="shared" si="74"/>
        <v>10.5</v>
      </c>
      <c r="O302" s="261"/>
      <c r="P302" s="199"/>
      <c r="Q302" s="199"/>
    </row>
    <row r="303" spans="1:17">
      <c r="A303" s="196" t="str">
        <f t="shared" si="58"/>
        <v>Female - U17 - Triple Jump</v>
      </c>
      <c r="B303" s="198" t="s">
        <v>151</v>
      </c>
      <c r="C303" s="198" t="s">
        <v>5</v>
      </c>
      <c r="D303" s="198" t="s">
        <v>271</v>
      </c>
      <c r="E303" s="255" t="s">
        <v>190</v>
      </c>
      <c r="F303" s="359">
        <v>8.25</v>
      </c>
      <c r="G303" s="359">
        <v>8.5</v>
      </c>
      <c r="H303" s="359">
        <v>8.75</v>
      </c>
      <c r="I303" s="359">
        <v>9</v>
      </c>
      <c r="J303" s="359">
        <v>9.5</v>
      </c>
      <c r="K303" s="359">
        <v>10</v>
      </c>
      <c r="L303" s="359">
        <v>10.4</v>
      </c>
      <c r="M303" s="359">
        <v>10.8</v>
      </c>
      <c r="N303" s="359">
        <v>11</v>
      </c>
      <c r="O303" s="261">
        <v>11</v>
      </c>
      <c r="P303" s="199">
        <v>10.35</v>
      </c>
      <c r="Q303" s="199">
        <v>11.7</v>
      </c>
    </row>
    <row r="304" spans="1:17">
      <c r="A304" s="196" t="str">
        <f t="shared" si="58"/>
        <v>Female - U18 - Triple Jump</v>
      </c>
      <c r="B304" s="198" t="s">
        <v>151</v>
      </c>
      <c r="C304" s="198" t="s">
        <v>1048</v>
      </c>
      <c r="D304" s="198" t="s">
        <v>271</v>
      </c>
      <c r="E304" s="255" t="s">
        <v>190</v>
      </c>
      <c r="F304" s="359">
        <f t="shared" ref="F304:N304" si="75">SUM(F303+F305)/2</f>
        <v>8.625</v>
      </c>
      <c r="G304" s="359">
        <f t="shared" si="75"/>
        <v>9</v>
      </c>
      <c r="H304" s="359">
        <f t="shared" si="75"/>
        <v>9.375</v>
      </c>
      <c r="I304" s="359">
        <f t="shared" si="75"/>
        <v>9.6999999999999993</v>
      </c>
      <c r="J304" s="359">
        <f t="shared" si="75"/>
        <v>10.15</v>
      </c>
      <c r="K304" s="359">
        <f t="shared" si="75"/>
        <v>10.5</v>
      </c>
      <c r="L304" s="359">
        <f t="shared" si="75"/>
        <v>10.8</v>
      </c>
      <c r="M304" s="359">
        <f t="shared" si="75"/>
        <v>11.100000000000001</v>
      </c>
      <c r="N304" s="359">
        <f t="shared" si="75"/>
        <v>11.3</v>
      </c>
      <c r="O304" s="261"/>
      <c r="P304" s="199"/>
      <c r="Q304" s="199"/>
    </row>
    <row r="305" spans="1:17">
      <c r="A305" s="196" t="str">
        <f t="shared" si="58"/>
        <v>Female - U20 - Triple Jump</v>
      </c>
      <c r="B305" s="198" t="s">
        <v>151</v>
      </c>
      <c r="C305" s="198" t="s">
        <v>203</v>
      </c>
      <c r="D305" s="198" t="s">
        <v>271</v>
      </c>
      <c r="E305" s="255" t="s">
        <v>190</v>
      </c>
      <c r="F305" s="359">
        <v>9</v>
      </c>
      <c r="G305" s="359">
        <v>9.5</v>
      </c>
      <c r="H305" s="359">
        <v>10</v>
      </c>
      <c r="I305" s="359">
        <v>10.4</v>
      </c>
      <c r="J305" s="359">
        <v>10.8</v>
      </c>
      <c r="K305" s="359">
        <v>11</v>
      </c>
      <c r="L305" s="359">
        <v>11.2</v>
      </c>
      <c r="M305" s="359">
        <v>11.4</v>
      </c>
      <c r="N305" s="359">
        <v>11.6</v>
      </c>
      <c r="O305" s="261">
        <v>11.4</v>
      </c>
      <c r="P305" s="199">
        <v>10.45</v>
      </c>
      <c r="Q305" s="199">
        <v>12.1</v>
      </c>
    </row>
    <row r="306" spans="1:17">
      <c r="A306" s="196" t="str">
        <f t="shared" si="58"/>
        <v>Female - Senior - Triple Jump</v>
      </c>
      <c r="B306" s="198" t="s">
        <v>151</v>
      </c>
      <c r="C306" s="198" t="s">
        <v>7</v>
      </c>
      <c r="D306" s="198" t="s">
        <v>271</v>
      </c>
      <c r="E306" s="255" t="s">
        <v>190</v>
      </c>
      <c r="F306" s="359">
        <v>10.4</v>
      </c>
      <c r="G306" s="359">
        <v>10.8</v>
      </c>
      <c r="H306" s="359">
        <v>11</v>
      </c>
      <c r="I306" s="359">
        <v>11.2</v>
      </c>
      <c r="J306" s="359">
        <v>11.4</v>
      </c>
      <c r="K306" s="359">
        <v>11.6</v>
      </c>
      <c r="L306" s="359">
        <v>11.8</v>
      </c>
      <c r="M306" s="359">
        <v>11.9</v>
      </c>
      <c r="N306" s="359">
        <v>12</v>
      </c>
      <c r="O306" s="261">
        <v>11.7</v>
      </c>
      <c r="P306" s="199">
        <v>11.2</v>
      </c>
      <c r="Q306" s="199">
        <v>13</v>
      </c>
    </row>
    <row r="307" spans="1:17">
      <c r="A307" s="196" t="str">
        <f t="shared" si="58"/>
        <v>Female - U10 - Standing Vertical Jump</v>
      </c>
      <c r="B307" s="198" t="s">
        <v>151</v>
      </c>
      <c r="C307" s="198" t="s">
        <v>554</v>
      </c>
      <c r="D307" s="198" t="s">
        <v>271</v>
      </c>
      <c r="E307" s="255" t="s">
        <v>581</v>
      </c>
      <c r="F307" s="359">
        <v>0.1</v>
      </c>
      <c r="G307" s="359">
        <v>0.12</v>
      </c>
      <c r="H307" s="359">
        <v>0.14000000000000001</v>
      </c>
      <c r="I307" s="359">
        <v>0.16</v>
      </c>
      <c r="J307" s="359">
        <v>0.18</v>
      </c>
      <c r="K307" s="359">
        <v>0.2</v>
      </c>
      <c r="L307" s="359">
        <v>0.25</v>
      </c>
      <c r="M307" s="359">
        <v>0.3</v>
      </c>
      <c r="N307" s="359">
        <v>0.35</v>
      </c>
      <c r="O307" s="261"/>
      <c r="P307" s="199"/>
      <c r="Q307" s="199"/>
    </row>
    <row r="308" spans="1:17">
      <c r="A308" s="196" t="str">
        <f t="shared" si="58"/>
        <v>Female - U12 - Standing Vertical Jump</v>
      </c>
      <c r="B308" s="198" t="s">
        <v>151</v>
      </c>
      <c r="C308" s="198" t="s">
        <v>555</v>
      </c>
      <c r="D308" s="198" t="s">
        <v>271</v>
      </c>
      <c r="E308" s="255" t="s">
        <v>581</v>
      </c>
      <c r="F308" s="359">
        <v>0.14000000000000001</v>
      </c>
      <c r="G308" s="359">
        <v>0.16</v>
      </c>
      <c r="H308" s="359">
        <v>0.18</v>
      </c>
      <c r="I308" s="359">
        <v>0.2</v>
      </c>
      <c r="J308" s="359">
        <v>0.25</v>
      </c>
      <c r="K308" s="359">
        <v>0.3</v>
      </c>
      <c r="L308" s="359">
        <v>0.35</v>
      </c>
      <c r="M308" s="359">
        <v>0.4</v>
      </c>
      <c r="N308" s="359">
        <v>0.45</v>
      </c>
      <c r="O308" s="261"/>
      <c r="P308" s="199"/>
      <c r="Q308" s="199"/>
    </row>
    <row r="309" spans="1:17">
      <c r="A309" s="196" t="str">
        <f t="shared" si="58"/>
        <v>Female - U10 - High Jump</v>
      </c>
      <c r="B309" s="198" t="s">
        <v>151</v>
      </c>
      <c r="C309" s="198" t="s">
        <v>554</v>
      </c>
      <c r="D309" s="198" t="s">
        <v>271</v>
      </c>
      <c r="E309" s="255" t="s">
        <v>189</v>
      </c>
      <c r="F309" s="359">
        <v>0.7</v>
      </c>
      <c r="G309" s="359">
        <v>0.75</v>
      </c>
      <c r="H309" s="359">
        <v>0.8</v>
      </c>
      <c r="I309" s="359">
        <v>0.85</v>
      </c>
      <c r="J309" s="359">
        <v>0.9</v>
      </c>
      <c r="K309" s="359">
        <v>0.95</v>
      </c>
      <c r="L309" s="359">
        <v>1</v>
      </c>
      <c r="M309" s="359">
        <v>1.05</v>
      </c>
      <c r="N309" s="359">
        <v>1.1000000000000001</v>
      </c>
      <c r="O309" s="261"/>
      <c r="P309" s="199"/>
      <c r="Q309" s="199"/>
    </row>
    <row r="310" spans="1:17">
      <c r="A310" s="196" t="str">
        <f t="shared" si="58"/>
        <v>Female - U12 - High Jump</v>
      </c>
      <c r="B310" s="198" t="s">
        <v>151</v>
      </c>
      <c r="C310" s="198" t="s">
        <v>555</v>
      </c>
      <c r="D310" s="198" t="s">
        <v>271</v>
      </c>
      <c r="E310" s="255" t="s">
        <v>189</v>
      </c>
      <c r="F310" s="359">
        <v>0.8</v>
      </c>
      <c r="G310" s="359">
        <v>0.85</v>
      </c>
      <c r="H310" s="359">
        <v>0.9</v>
      </c>
      <c r="I310" s="359">
        <v>0.95</v>
      </c>
      <c r="J310" s="359">
        <v>1</v>
      </c>
      <c r="K310" s="359">
        <v>1.05</v>
      </c>
      <c r="L310" s="359">
        <v>1.1000000000000001</v>
      </c>
      <c r="M310" s="359">
        <v>1.1499999999999999</v>
      </c>
      <c r="N310" s="359">
        <v>1.2</v>
      </c>
      <c r="O310" s="261"/>
      <c r="P310" s="199"/>
      <c r="Q310" s="199"/>
    </row>
    <row r="311" spans="1:17">
      <c r="A311" s="196" t="str">
        <f t="shared" si="58"/>
        <v>Female - U13 - High Jump</v>
      </c>
      <c r="B311" s="198" t="s">
        <v>151</v>
      </c>
      <c r="C311" s="198" t="s">
        <v>3</v>
      </c>
      <c r="D311" s="198" t="s">
        <v>271</v>
      </c>
      <c r="E311" s="255" t="s">
        <v>189</v>
      </c>
      <c r="F311" s="359">
        <v>1</v>
      </c>
      <c r="G311" s="359">
        <v>1.05</v>
      </c>
      <c r="H311" s="359">
        <v>1.1000000000000001</v>
      </c>
      <c r="I311" s="359">
        <v>1.1499999999999999</v>
      </c>
      <c r="J311" s="359">
        <v>1.2</v>
      </c>
      <c r="K311" s="359">
        <v>1.25</v>
      </c>
      <c r="L311" s="359">
        <v>1.3</v>
      </c>
      <c r="M311" s="359">
        <v>1.35</v>
      </c>
      <c r="N311" s="359">
        <v>1.4</v>
      </c>
      <c r="O311" s="261"/>
      <c r="P311" s="199"/>
      <c r="Q311" s="199"/>
    </row>
    <row r="312" spans="1:17">
      <c r="A312" s="196" t="str">
        <f t="shared" si="58"/>
        <v>Female - U14 - High Jump</v>
      </c>
      <c r="B312" s="198" t="s">
        <v>151</v>
      </c>
      <c r="C312" s="198" t="s">
        <v>1046</v>
      </c>
      <c r="D312" s="198" t="s">
        <v>271</v>
      </c>
      <c r="E312" s="255" t="s">
        <v>189</v>
      </c>
      <c r="F312" s="359">
        <f t="shared" ref="F312:N312" si="76">SUM(F311+F313)/2</f>
        <v>1.075</v>
      </c>
      <c r="G312" s="359">
        <f t="shared" si="76"/>
        <v>1.125</v>
      </c>
      <c r="H312" s="359">
        <f t="shared" si="76"/>
        <v>1.175</v>
      </c>
      <c r="I312" s="359">
        <f t="shared" si="76"/>
        <v>1.2250000000000001</v>
      </c>
      <c r="J312" s="359">
        <f t="shared" si="76"/>
        <v>1.2749999999999999</v>
      </c>
      <c r="K312" s="359">
        <f t="shared" si="76"/>
        <v>1.325</v>
      </c>
      <c r="L312" s="359">
        <f t="shared" si="76"/>
        <v>1.375</v>
      </c>
      <c r="M312" s="359">
        <f t="shared" si="76"/>
        <v>1.425</v>
      </c>
      <c r="N312" s="359">
        <f t="shared" si="76"/>
        <v>1.4750000000000001</v>
      </c>
      <c r="O312" s="261"/>
      <c r="P312" s="199"/>
      <c r="Q312" s="199"/>
    </row>
    <row r="313" spans="1:17">
      <c r="A313" s="196" t="str">
        <f t="shared" si="58"/>
        <v>Female - U15 - High Jump</v>
      </c>
      <c r="B313" s="198" t="s">
        <v>151</v>
      </c>
      <c r="C313" s="198" t="s">
        <v>4</v>
      </c>
      <c r="D313" s="198" t="s">
        <v>271</v>
      </c>
      <c r="E313" s="255" t="s">
        <v>189</v>
      </c>
      <c r="F313" s="359">
        <v>1.1499999999999999</v>
      </c>
      <c r="G313" s="359">
        <v>1.2</v>
      </c>
      <c r="H313" s="359">
        <v>1.25</v>
      </c>
      <c r="I313" s="359">
        <v>1.3</v>
      </c>
      <c r="J313" s="359">
        <v>1.35</v>
      </c>
      <c r="K313" s="359">
        <v>1.4</v>
      </c>
      <c r="L313" s="359">
        <v>1.45</v>
      </c>
      <c r="M313" s="359">
        <v>1.5</v>
      </c>
      <c r="N313" s="359">
        <v>1.55</v>
      </c>
      <c r="O313" s="261">
        <v>1.58</v>
      </c>
      <c r="P313" s="198">
        <v>1.54</v>
      </c>
      <c r="Q313" s="198">
        <v>1.67</v>
      </c>
    </row>
    <row r="314" spans="1:17">
      <c r="A314" s="196" t="str">
        <f t="shared" si="58"/>
        <v>Female - U16 - High Jump</v>
      </c>
      <c r="B314" s="198" t="s">
        <v>151</v>
      </c>
      <c r="C314" s="198" t="s">
        <v>1047</v>
      </c>
      <c r="D314" s="198" t="s">
        <v>271</v>
      </c>
      <c r="E314" s="255" t="s">
        <v>189</v>
      </c>
      <c r="F314" s="359">
        <f t="shared" ref="F314:N314" si="77">SUM(F313+F315)/2</f>
        <v>1.1749999999999998</v>
      </c>
      <c r="G314" s="359">
        <f t="shared" si="77"/>
        <v>1.2250000000000001</v>
      </c>
      <c r="H314" s="359">
        <f t="shared" si="77"/>
        <v>1.2749999999999999</v>
      </c>
      <c r="I314" s="359">
        <f t="shared" si="77"/>
        <v>1.3250000000000002</v>
      </c>
      <c r="J314" s="359">
        <f t="shared" si="77"/>
        <v>1.375</v>
      </c>
      <c r="K314" s="359">
        <f t="shared" si="77"/>
        <v>1.4249999999999998</v>
      </c>
      <c r="L314" s="359">
        <f t="shared" si="77"/>
        <v>1.4750000000000001</v>
      </c>
      <c r="M314" s="359">
        <f t="shared" si="77"/>
        <v>1.5249999999999999</v>
      </c>
      <c r="N314" s="359">
        <f t="shared" si="77"/>
        <v>1.5750000000000002</v>
      </c>
      <c r="O314" s="261"/>
      <c r="P314" s="198"/>
      <c r="Q314" s="198"/>
    </row>
    <row r="315" spans="1:17">
      <c r="A315" s="196" t="str">
        <f t="shared" si="58"/>
        <v>Female - U17 - High Jump</v>
      </c>
      <c r="B315" s="198" t="s">
        <v>151</v>
      </c>
      <c r="C315" s="198" t="s">
        <v>5</v>
      </c>
      <c r="D315" s="198" t="s">
        <v>271</v>
      </c>
      <c r="E315" s="255" t="s">
        <v>189</v>
      </c>
      <c r="F315" s="359">
        <v>1.2</v>
      </c>
      <c r="G315" s="359">
        <v>1.25</v>
      </c>
      <c r="H315" s="359">
        <v>1.3</v>
      </c>
      <c r="I315" s="359">
        <v>1.35</v>
      </c>
      <c r="J315" s="359">
        <v>1.4</v>
      </c>
      <c r="K315" s="359">
        <v>1.45</v>
      </c>
      <c r="L315" s="359">
        <v>1.5</v>
      </c>
      <c r="M315" s="359">
        <v>1.55</v>
      </c>
      <c r="N315" s="359">
        <v>1.6</v>
      </c>
      <c r="O315" s="261">
        <v>1.63</v>
      </c>
      <c r="P315" s="198">
        <v>1.59</v>
      </c>
      <c r="Q315" s="198">
        <v>1.73</v>
      </c>
    </row>
    <row r="316" spans="1:17">
      <c r="A316" s="196" t="str">
        <f t="shared" si="58"/>
        <v>Female - U18 - High Jump</v>
      </c>
      <c r="B316" s="198" t="s">
        <v>151</v>
      </c>
      <c r="C316" s="198" t="s">
        <v>1048</v>
      </c>
      <c r="D316" s="198" t="s">
        <v>271</v>
      </c>
      <c r="E316" s="255" t="s">
        <v>189</v>
      </c>
      <c r="F316" s="359">
        <f t="shared" ref="F316:N316" si="78">SUM(F315+F317)/2</f>
        <v>1.2250000000000001</v>
      </c>
      <c r="G316" s="359">
        <f t="shared" si="78"/>
        <v>1.2749999999999999</v>
      </c>
      <c r="H316" s="359">
        <f t="shared" si="78"/>
        <v>1.3250000000000002</v>
      </c>
      <c r="I316" s="359">
        <f t="shared" si="78"/>
        <v>1.375</v>
      </c>
      <c r="J316" s="359">
        <f t="shared" si="78"/>
        <v>1.4249999999999998</v>
      </c>
      <c r="K316" s="359">
        <f t="shared" si="78"/>
        <v>1.4750000000000001</v>
      </c>
      <c r="L316" s="359">
        <f t="shared" si="78"/>
        <v>1.5249999999999999</v>
      </c>
      <c r="M316" s="359">
        <f t="shared" si="78"/>
        <v>1.5750000000000002</v>
      </c>
      <c r="N316" s="359">
        <f t="shared" si="78"/>
        <v>1.625</v>
      </c>
      <c r="O316" s="261"/>
      <c r="P316" s="198"/>
      <c r="Q316" s="198"/>
    </row>
    <row r="317" spans="1:17">
      <c r="A317" s="196" t="str">
        <f t="shared" si="58"/>
        <v>Female - U20 - High Jump</v>
      </c>
      <c r="B317" s="198" t="s">
        <v>151</v>
      </c>
      <c r="C317" s="198" t="s">
        <v>203</v>
      </c>
      <c r="D317" s="198" t="s">
        <v>271</v>
      </c>
      <c r="E317" s="255" t="s">
        <v>189</v>
      </c>
      <c r="F317" s="359">
        <v>1.25</v>
      </c>
      <c r="G317" s="359">
        <v>1.3</v>
      </c>
      <c r="H317" s="359">
        <v>1.35</v>
      </c>
      <c r="I317" s="359">
        <v>1.4</v>
      </c>
      <c r="J317" s="359">
        <v>1.45</v>
      </c>
      <c r="K317" s="359">
        <v>1.5</v>
      </c>
      <c r="L317" s="359">
        <v>1.55</v>
      </c>
      <c r="M317" s="359">
        <v>1.6</v>
      </c>
      <c r="N317" s="359">
        <v>1.65</v>
      </c>
      <c r="O317" s="261">
        <v>1.68</v>
      </c>
      <c r="P317" s="198">
        <v>1.56</v>
      </c>
      <c r="Q317" s="198">
        <v>1.75</v>
      </c>
    </row>
    <row r="318" spans="1:17">
      <c r="A318" s="196" t="str">
        <f t="shared" si="58"/>
        <v>Female - Senior - High Jump</v>
      </c>
      <c r="B318" s="198" t="s">
        <v>151</v>
      </c>
      <c r="C318" s="198" t="s">
        <v>7</v>
      </c>
      <c r="D318" s="198" t="s">
        <v>271</v>
      </c>
      <c r="E318" s="255" t="s">
        <v>189</v>
      </c>
      <c r="F318" s="359">
        <v>1.3</v>
      </c>
      <c r="G318" s="359">
        <v>1.35</v>
      </c>
      <c r="H318" s="359">
        <v>1.4</v>
      </c>
      <c r="I318" s="359">
        <v>1.45</v>
      </c>
      <c r="J318" s="359">
        <v>1.5</v>
      </c>
      <c r="K318" s="359">
        <v>1.55</v>
      </c>
      <c r="L318" s="359">
        <v>1.6</v>
      </c>
      <c r="M318" s="359">
        <v>1.65</v>
      </c>
      <c r="N318" s="359">
        <v>1.7</v>
      </c>
      <c r="O318" s="260">
        <v>1.68</v>
      </c>
      <c r="P318" s="198">
        <v>1.66</v>
      </c>
      <c r="Q318" s="198">
        <v>1.82</v>
      </c>
    </row>
    <row r="319" spans="1:17">
      <c r="A319" s="196" t="str">
        <f t="shared" si="58"/>
        <v>Female - U14 - Pole Vault</v>
      </c>
      <c r="B319" s="198" t="s">
        <v>151</v>
      </c>
      <c r="C319" s="198" t="s">
        <v>1046</v>
      </c>
      <c r="D319" s="198" t="s">
        <v>271</v>
      </c>
      <c r="E319" s="256" t="s">
        <v>191</v>
      </c>
      <c r="F319" s="359">
        <v>1</v>
      </c>
      <c r="G319" s="359">
        <v>1.2</v>
      </c>
      <c r="H319" s="359">
        <v>1.4</v>
      </c>
      <c r="I319" s="359">
        <v>1.6</v>
      </c>
      <c r="J319" s="359">
        <v>1.8</v>
      </c>
      <c r="K319" s="359">
        <v>2</v>
      </c>
      <c r="L319" s="359">
        <v>2.2000000000000002</v>
      </c>
      <c r="M319" s="359">
        <v>2.4</v>
      </c>
      <c r="N319" s="359">
        <v>2.5</v>
      </c>
      <c r="O319" s="260"/>
      <c r="P319" s="198"/>
      <c r="Q319" s="198"/>
    </row>
    <row r="320" spans="1:17">
      <c r="A320" s="196" t="str">
        <f t="shared" si="58"/>
        <v>Female - U15 - Pole Vault</v>
      </c>
      <c r="B320" s="198" t="s">
        <v>151</v>
      </c>
      <c r="C320" s="198" t="s">
        <v>4</v>
      </c>
      <c r="D320" s="198" t="s">
        <v>271</v>
      </c>
      <c r="E320" s="256" t="s">
        <v>191</v>
      </c>
      <c r="F320" s="359">
        <v>1</v>
      </c>
      <c r="G320" s="359">
        <v>1.2</v>
      </c>
      <c r="H320" s="359">
        <v>1.4</v>
      </c>
      <c r="I320" s="359">
        <v>1.6</v>
      </c>
      <c r="J320" s="359">
        <v>1.8</v>
      </c>
      <c r="K320" s="359">
        <v>2</v>
      </c>
      <c r="L320" s="359">
        <v>2.25</v>
      </c>
      <c r="M320" s="359">
        <v>2.5</v>
      </c>
      <c r="N320" s="359">
        <v>2.75</v>
      </c>
      <c r="O320" s="354">
        <v>2.5</v>
      </c>
      <c r="P320" s="303">
        <v>2.15</v>
      </c>
      <c r="Q320" s="303">
        <v>3.1</v>
      </c>
    </row>
    <row r="321" spans="1:17">
      <c r="A321" s="196" t="str">
        <f t="shared" si="58"/>
        <v>Female - U16 - Pole Vault</v>
      </c>
      <c r="B321" s="198" t="s">
        <v>151</v>
      </c>
      <c r="C321" s="198" t="s">
        <v>1047</v>
      </c>
      <c r="D321" s="198" t="s">
        <v>271</v>
      </c>
      <c r="E321" s="256" t="s">
        <v>191</v>
      </c>
      <c r="F321" s="359">
        <f t="shared" ref="F321:N321" si="79">SUM(F320+F322)/2</f>
        <v>1.2</v>
      </c>
      <c r="G321" s="359">
        <f t="shared" si="79"/>
        <v>1.4</v>
      </c>
      <c r="H321" s="359">
        <f t="shared" si="79"/>
        <v>1.6</v>
      </c>
      <c r="I321" s="359">
        <f t="shared" si="79"/>
        <v>1.8</v>
      </c>
      <c r="J321" s="359">
        <f t="shared" si="79"/>
        <v>2.0249999999999999</v>
      </c>
      <c r="K321" s="359">
        <f t="shared" si="79"/>
        <v>2.25</v>
      </c>
      <c r="L321" s="359">
        <f t="shared" si="79"/>
        <v>2.5</v>
      </c>
      <c r="M321" s="359">
        <f t="shared" si="79"/>
        <v>2.75</v>
      </c>
      <c r="N321" s="359">
        <f t="shared" si="79"/>
        <v>3</v>
      </c>
      <c r="O321" s="354"/>
      <c r="P321" s="303"/>
      <c r="Q321" s="303"/>
    </row>
    <row r="322" spans="1:17">
      <c r="A322" s="196" t="str">
        <f t="shared" si="58"/>
        <v>Female - U17 - Pole Vault</v>
      </c>
      <c r="B322" s="198" t="s">
        <v>151</v>
      </c>
      <c r="C322" s="198" t="s">
        <v>5</v>
      </c>
      <c r="D322" s="198" t="s">
        <v>271</v>
      </c>
      <c r="E322" s="256" t="s">
        <v>191</v>
      </c>
      <c r="F322" s="359">
        <v>1.4</v>
      </c>
      <c r="G322" s="359">
        <v>1.6</v>
      </c>
      <c r="H322" s="359">
        <v>1.8</v>
      </c>
      <c r="I322" s="359">
        <v>2</v>
      </c>
      <c r="J322" s="359">
        <v>2.25</v>
      </c>
      <c r="K322" s="359">
        <v>2.5</v>
      </c>
      <c r="L322" s="359">
        <v>2.75</v>
      </c>
      <c r="M322" s="359">
        <v>3</v>
      </c>
      <c r="N322" s="359">
        <v>3.25</v>
      </c>
      <c r="O322" s="354">
        <v>3.1</v>
      </c>
      <c r="P322" s="303">
        <v>2.4</v>
      </c>
      <c r="Q322" s="303">
        <v>3.4</v>
      </c>
    </row>
    <row r="323" spans="1:17">
      <c r="A323" s="196" t="str">
        <f t="shared" si="58"/>
        <v>Female - U18 - Pole Vault</v>
      </c>
      <c r="B323" s="198" t="s">
        <v>151</v>
      </c>
      <c r="C323" s="198" t="s">
        <v>1048</v>
      </c>
      <c r="D323" s="198" t="s">
        <v>271</v>
      </c>
      <c r="E323" s="256" t="s">
        <v>191</v>
      </c>
      <c r="F323" s="359">
        <f t="shared" ref="F323:N323" si="80">SUM(F322+F324)/2</f>
        <v>1.5</v>
      </c>
      <c r="G323" s="359">
        <f t="shared" si="80"/>
        <v>1.7000000000000002</v>
      </c>
      <c r="H323" s="359">
        <f t="shared" si="80"/>
        <v>1.9</v>
      </c>
      <c r="I323" s="359">
        <f t="shared" si="80"/>
        <v>2.125</v>
      </c>
      <c r="J323" s="359">
        <f t="shared" si="80"/>
        <v>2.375</v>
      </c>
      <c r="K323" s="359">
        <f t="shared" si="80"/>
        <v>2.625</v>
      </c>
      <c r="L323" s="359">
        <f t="shared" si="80"/>
        <v>2.875</v>
      </c>
      <c r="M323" s="359">
        <f t="shared" si="80"/>
        <v>3.125</v>
      </c>
      <c r="N323" s="359">
        <f t="shared" si="80"/>
        <v>3.375</v>
      </c>
      <c r="O323" s="354"/>
      <c r="P323" s="303"/>
      <c r="Q323" s="303"/>
    </row>
    <row r="324" spans="1:17">
      <c r="A324" s="196" t="str">
        <f t="shared" si="58"/>
        <v>Female - U20 - Pole Vault</v>
      </c>
      <c r="B324" s="198" t="s">
        <v>151</v>
      </c>
      <c r="C324" s="198" t="s">
        <v>203</v>
      </c>
      <c r="D324" s="198" t="s">
        <v>271</v>
      </c>
      <c r="E324" s="256" t="s">
        <v>191</v>
      </c>
      <c r="F324" s="359">
        <v>1.6</v>
      </c>
      <c r="G324" s="359">
        <v>1.8</v>
      </c>
      <c r="H324" s="359">
        <v>2</v>
      </c>
      <c r="I324" s="359">
        <v>2.25</v>
      </c>
      <c r="J324" s="359">
        <v>2.5</v>
      </c>
      <c r="K324" s="359">
        <v>2.75</v>
      </c>
      <c r="L324" s="359">
        <v>3</v>
      </c>
      <c r="M324" s="359">
        <v>3.25</v>
      </c>
      <c r="N324" s="359">
        <v>3.5</v>
      </c>
      <c r="O324" s="354">
        <v>3.4</v>
      </c>
      <c r="P324" s="303">
        <v>2.65</v>
      </c>
      <c r="Q324" s="303">
        <v>3.7</v>
      </c>
    </row>
    <row r="325" spans="1:17">
      <c r="A325" s="196" t="str">
        <f t="shared" si="58"/>
        <v>Female - Senior - Pole Vault</v>
      </c>
      <c r="B325" s="202" t="s">
        <v>151</v>
      </c>
      <c r="C325" s="202" t="s">
        <v>7</v>
      </c>
      <c r="D325" s="198" t="s">
        <v>271</v>
      </c>
      <c r="E325" s="256" t="s">
        <v>191</v>
      </c>
      <c r="F325" s="359">
        <v>1.8</v>
      </c>
      <c r="G325" s="359">
        <v>2</v>
      </c>
      <c r="H325" s="359">
        <v>2.25</v>
      </c>
      <c r="I325" s="359">
        <v>2.5</v>
      </c>
      <c r="J325" s="359">
        <v>2.75</v>
      </c>
      <c r="K325" s="359">
        <v>3</v>
      </c>
      <c r="L325" s="359">
        <v>3.25</v>
      </c>
      <c r="M325" s="359">
        <v>3.5</v>
      </c>
      <c r="N325" s="359">
        <v>3.75</v>
      </c>
      <c r="O325" s="354">
        <v>3.5</v>
      </c>
      <c r="P325" s="303">
        <v>3.15</v>
      </c>
      <c r="Q325" s="303">
        <v>4.05</v>
      </c>
    </row>
    <row r="326" spans="1:17">
      <c r="A326" s="196" t="str">
        <f t="shared" si="58"/>
        <v>Male - U13 - Indoor Pentathlon</v>
      </c>
      <c r="B326" s="198" t="s">
        <v>150</v>
      </c>
      <c r="C326" s="198" t="s">
        <v>3</v>
      </c>
      <c r="D326" s="198" t="s">
        <v>104</v>
      </c>
      <c r="E326" s="255" t="s">
        <v>196</v>
      </c>
      <c r="F326" s="360">
        <v>600</v>
      </c>
      <c r="G326" s="360">
        <v>800</v>
      </c>
      <c r="H326" s="360">
        <v>1000</v>
      </c>
      <c r="I326" s="360">
        <v>1200</v>
      </c>
      <c r="J326" s="360">
        <v>1400</v>
      </c>
      <c r="K326" s="360">
        <v>1600</v>
      </c>
      <c r="L326" s="360">
        <v>1800</v>
      </c>
      <c r="M326" s="360">
        <v>1900</v>
      </c>
      <c r="N326" s="360">
        <v>2000</v>
      </c>
      <c r="O326" s="354"/>
      <c r="P326" s="303"/>
      <c r="Q326" s="303"/>
    </row>
    <row r="327" spans="1:17">
      <c r="A327" s="196" t="str">
        <f t="shared" si="58"/>
        <v>Male - U14 - Indoor Pentathlon</v>
      </c>
      <c r="B327" s="198" t="s">
        <v>150</v>
      </c>
      <c r="C327" s="198" t="s">
        <v>1046</v>
      </c>
      <c r="D327" s="198" t="s">
        <v>104</v>
      </c>
      <c r="E327" s="255" t="s">
        <v>196</v>
      </c>
      <c r="F327" s="360">
        <f t="shared" ref="F327:N327" si="81">SUM(F326+F328)/2</f>
        <v>800</v>
      </c>
      <c r="G327" s="360">
        <f t="shared" si="81"/>
        <v>1000</v>
      </c>
      <c r="H327" s="360">
        <f t="shared" si="81"/>
        <v>1200</v>
      </c>
      <c r="I327" s="360">
        <f t="shared" si="81"/>
        <v>1400</v>
      </c>
      <c r="J327" s="360">
        <f t="shared" si="81"/>
        <v>1600</v>
      </c>
      <c r="K327" s="360">
        <f t="shared" si="81"/>
        <v>1800</v>
      </c>
      <c r="L327" s="360">
        <f t="shared" si="81"/>
        <v>2000</v>
      </c>
      <c r="M327" s="360">
        <f t="shared" si="81"/>
        <v>2150</v>
      </c>
      <c r="N327" s="360">
        <f t="shared" si="81"/>
        <v>2300</v>
      </c>
      <c r="O327" s="354"/>
      <c r="P327" s="303"/>
      <c r="Q327" s="303"/>
    </row>
    <row r="328" spans="1:17">
      <c r="A328" s="196" t="str">
        <f t="shared" si="58"/>
        <v>Male - U15 - Indoor Pentathlon</v>
      </c>
      <c r="B328" s="198" t="s">
        <v>150</v>
      </c>
      <c r="C328" s="198" t="s">
        <v>4</v>
      </c>
      <c r="D328" s="198" t="s">
        <v>104</v>
      </c>
      <c r="E328" s="255" t="s">
        <v>196</v>
      </c>
      <c r="F328" s="360">
        <v>1000</v>
      </c>
      <c r="G328" s="360">
        <v>1200</v>
      </c>
      <c r="H328" s="360">
        <v>1400</v>
      </c>
      <c r="I328" s="360">
        <v>1600</v>
      </c>
      <c r="J328" s="360">
        <v>1800</v>
      </c>
      <c r="K328" s="360">
        <v>2000</v>
      </c>
      <c r="L328" s="360">
        <v>2200</v>
      </c>
      <c r="M328" s="360">
        <v>2400</v>
      </c>
      <c r="N328" s="360">
        <v>2600</v>
      </c>
      <c r="O328" s="354"/>
      <c r="P328" s="303"/>
      <c r="Q328" s="305"/>
    </row>
    <row r="329" spans="1:17">
      <c r="A329" s="196" t="str">
        <f t="shared" si="58"/>
        <v>Male - U16 - Indoor Pentathlon</v>
      </c>
      <c r="B329" s="198" t="s">
        <v>150</v>
      </c>
      <c r="C329" s="198" t="s">
        <v>1047</v>
      </c>
      <c r="D329" s="198" t="s">
        <v>104</v>
      </c>
      <c r="E329" s="255" t="s">
        <v>196</v>
      </c>
      <c r="F329" s="360">
        <v>1200</v>
      </c>
      <c r="G329" s="360">
        <v>1400</v>
      </c>
      <c r="H329" s="360">
        <v>1600</v>
      </c>
      <c r="I329" s="360">
        <v>1800</v>
      </c>
      <c r="J329" s="360">
        <v>2000</v>
      </c>
      <c r="K329" s="360">
        <v>2200</v>
      </c>
      <c r="L329" s="360">
        <v>2400</v>
      </c>
      <c r="M329" s="360">
        <v>2600</v>
      </c>
      <c r="N329" s="360">
        <v>2800</v>
      </c>
      <c r="O329" s="354"/>
      <c r="P329" s="303"/>
      <c r="Q329" s="305"/>
    </row>
    <row r="330" spans="1:17">
      <c r="A330" s="196" t="str">
        <f t="shared" si="58"/>
        <v>Male - U15 - Indoor Heptathlon</v>
      </c>
      <c r="B330" s="198" t="s">
        <v>150</v>
      </c>
      <c r="C330" s="198" t="s">
        <v>4</v>
      </c>
      <c r="D330" s="198" t="s">
        <v>104</v>
      </c>
      <c r="E330" s="255" t="s">
        <v>197</v>
      </c>
      <c r="F330" s="361">
        <v>1500</v>
      </c>
      <c r="G330" s="361">
        <v>1750</v>
      </c>
      <c r="H330" s="360">
        <v>2000</v>
      </c>
      <c r="I330" s="360">
        <v>2250</v>
      </c>
      <c r="J330" s="360">
        <v>2500</v>
      </c>
      <c r="K330" s="360">
        <v>2750</v>
      </c>
      <c r="L330" s="360">
        <v>3000</v>
      </c>
      <c r="M330" s="360">
        <v>3250</v>
      </c>
      <c r="N330" s="360">
        <v>3500</v>
      </c>
      <c r="O330" s="354"/>
      <c r="P330" s="303"/>
      <c r="Q330" s="305"/>
    </row>
    <row r="331" spans="1:17">
      <c r="A331" s="196" t="str">
        <f t="shared" si="58"/>
        <v>Male - U16 - Indoor Heptathlon</v>
      </c>
      <c r="B331" s="198" t="s">
        <v>150</v>
      </c>
      <c r="C331" s="198" t="s">
        <v>1047</v>
      </c>
      <c r="D331" s="198" t="s">
        <v>104</v>
      </c>
      <c r="E331" s="255" t="s">
        <v>197</v>
      </c>
      <c r="F331" s="360">
        <v>1750</v>
      </c>
      <c r="G331" s="360">
        <v>2000</v>
      </c>
      <c r="H331" s="360">
        <v>2250</v>
      </c>
      <c r="I331" s="360">
        <v>2500</v>
      </c>
      <c r="J331" s="360">
        <v>2750</v>
      </c>
      <c r="K331" s="360">
        <v>3000</v>
      </c>
      <c r="L331" s="360">
        <v>3250</v>
      </c>
      <c r="M331" s="360">
        <v>3500</v>
      </c>
      <c r="N331" s="360">
        <v>3750</v>
      </c>
      <c r="O331" s="354"/>
      <c r="P331" s="303"/>
      <c r="Q331" s="305"/>
    </row>
    <row r="332" spans="1:17">
      <c r="A332" s="196" t="str">
        <f t="shared" si="58"/>
        <v>Male - U17 - Indoor Heptathlon</v>
      </c>
      <c r="B332" s="198" t="s">
        <v>150</v>
      </c>
      <c r="C332" s="198" t="s">
        <v>5</v>
      </c>
      <c r="D332" s="198" t="s">
        <v>104</v>
      </c>
      <c r="E332" s="255" t="s">
        <v>197</v>
      </c>
      <c r="F332" s="360">
        <v>2000</v>
      </c>
      <c r="G332" s="360">
        <v>2250</v>
      </c>
      <c r="H332" s="360">
        <v>2500</v>
      </c>
      <c r="I332" s="360">
        <v>2750</v>
      </c>
      <c r="J332" s="360">
        <v>3000</v>
      </c>
      <c r="K332" s="360">
        <v>3250</v>
      </c>
      <c r="L332" s="360">
        <v>3500</v>
      </c>
      <c r="M332" s="360">
        <v>3750</v>
      </c>
      <c r="N332" s="360">
        <v>4000</v>
      </c>
      <c r="O332" s="354"/>
      <c r="P332" s="303"/>
      <c r="Q332" s="303"/>
    </row>
    <row r="333" spans="1:17">
      <c r="A333" s="196" t="str">
        <f t="shared" si="58"/>
        <v>Male - U18 - Indoor Heptathlon</v>
      </c>
      <c r="B333" s="198" t="s">
        <v>150</v>
      </c>
      <c r="C333" s="198" t="s">
        <v>1048</v>
      </c>
      <c r="D333" s="198" t="s">
        <v>104</v>
      </c>
      <c r="E333" s="255" t="s">
        <v>197</v>
      </c>
      <c r="F333" s="360">
        <v>2250</v>
      </c>
      <c r="G333" s="360">
        <v>2500</v>
      </c>
      <c r="H333" s="360">
        <v>2750</v>
      </c>
      <c r="I333" s="360">
        <v>3000</v>
      </c>
      <c r="J333" s="360">
        <v>3250</v>
      </c>
      <c r="K333" s="360">
        <v>3500</v>
      </c>
      <c r="L333" s="360">
        <v>3750</v>
      </c>
      <c r="M333" s="360">
        <v>4000</v>
      </c>
      <c r="N333" s="360">
        <v>4250</v>
      </c>
      <c r="O333" s="354"/>
      <c r="P333" s="303"/>
      <c r="Q333" s="303"/>
    </row>
    <row r="334" spans="1:17">
      <c r="A334" s="196" t="str">
        <f t="shared" si="58"/>
        <v>Male - U20 - Indoor Heptathlon</v>
      </c>
      <c r="B334" s="198" t="s">
        <v>150</v>
      </c>
      <c r="C334" s="198" t="s">
        <v>203</v>
      </c>
      <c r="D334" s="198" t="s">
        <v>104</v>
      </c>
      <c r="E334" s="255" t="s">
        <v>197</v>
      </c>
      <c r="F334" s="360">
        <v>2500</v>
      </c>
      <c r="G334" s="360">
        <v>2750</v>
      </c>
      <c r="H334" s="360">
        <v>3000</v>
      </c>
      <c r="I334" s="360">
        <v>3250</v>
      </c>
      <c r="J334" s="360">
        <v>3500</v>
      </c>
      <c r="K334" s="360">
        <v>3750</v>
      </c>
      <c r="L334" s="360">
        <v>4000</v>
      </c>
      <c r="M334" s="360">
        <v>4250</v>
      </c>
      <c r="N334" s="360">
        <v>4500</v>
      </c>
      <c r="O334" s="354"/>
      <c r="P334" s="303"/>
      <c r="Q334" s="303"/>
    </row>
    <row r="335" spans="1:17">
      <c r="A335" s="196" t="str">
        <f t="shared" si="58"/>
        <v>Male - Senior - Indoor Heptathlon</v>
      </c>
      <c r="B335" s="198" t="s">
        <v>150</v>
      </c>
      <c r="C335" s="198" t="s">
        <v>7</v>
      </c>
      <c r="D335" s="198" t="s">
        <v>104</v>
      </c>
      <c r="E335" s="255" t="s">
        <v>197</v>
      </c>
      <c r="F335" s="360">
        <v>3000</v>
      </c>
      <c r="G335" s="360">
        <v>3250</v>
      </c>
      <c r="H335" s="360">
        <v>3500</v>
      </c>
      <c r="I335" s="360">
        <v>3750</v>
      </c>
      <c r="J335" s="360">
        <v>4000</v>
      </c>
      <c r="K335" s="360">
        <v>4250</v>
      </c>
      <c r="L335" s="360">
        <v>4500</v>
      </c>
      <c r="M335" s="360">
        <v>4750</v>
      </c>
      <c r="N335" s="360">
        <v>5000</v>
      </c>
      <c r="O335" s="354"/>
      <c r="P335" s="303"/>
      <c r="Q335" s="303"/>
    </row>
    <row r="336" spans="1:17">
      <c r="A336" s="196" t="str">
        <f t="shared" si="58"/>
        <v>Male - U13 - Pentathlon</v>
      </c>
      <c r="B336" s="198" t="s">
        <v>150</v>
      </c>
      <c r="C336" s="198" t="s">
        <v>3</v>
      </c>
      <c r="D336" s="198" t="s">
        <v>104</v>
      </c>
      <c r="E336" s="255" t="s">
        <v>238</v>
      </c>
      <c r="F336" s="360">
        <v>600</v>
      </c>
      <c r="G336" s="360">
        <v>800</v>
      </c>
      <c r="H336" s="360">
        <v>1000</v>
      </c>
      <c r="I336" s="360">
        <v>1200</v>
      </c>
      <c r="J336" s="360">
        <v>1400</v>
      </c>
      <c r="K336" s="360">
        <v>1600</v>
      </c>
      <c r="L336" s="360">
        <v>1800</v>
      </c>
      <c r="M336" s="360">
        <v>1900</v>
      </c>
      <c r="N336" s="360">
        <v>2000</v>
      </c>
      <c r="O336" s="354"/>
      <c r="P336" s="303"/>
      <c r="Q336" s="303"/>
    </row>
    <row r="337" spans="1:17">
      <c r="A337" s="196" t="str">
        <f t="shared" si="58"/>
        <v>Male - U14 - Pentathlon</v>
      </c>
      <c r="B337" s="198" t="s">
        <v>150</v>
      </c>
      <c r="C337" s="198" t="s">
        <v>1046</v>
      </c>
      <c r="D337" s="198" t="s">
        <v>104</v>
      </c>
      <c r="E337" s="255" t="s">
        <v>238</v>
      </c>
      <c r="F337" s="360">
        <f t="shared" ref="F337:N337" si="82">SUM(F336+F338)/2</f>
        <v>800</v>
      </c>
      <c r="G337" s="360">
        <f t="shared" si="82"/>
        <v>1000</v>
      </c>
      <c r="H337" s="360">
        <f t="shared" si="82"/>
        <v>1200</v>
      </c>
      <c r="I337" s="360">
        <f t="shared" si="82"/>
        <v>1400</v>
      </c>
      <c r="J337" s="360">
        <f t="shared" si="82"/>
        <v>1600</v>
      </c>
      <c r="K337" s="360">
        <f t="shared" si="82"/>
        <v>1800</v>
      </c>
      <c r="L337" s="360">
        <f t="shared" si="82"/>
        <v>2000</v>
      </c>
      <c r="M337" s="360">
        <f t="shared" si="82"/>
        <v>2150</v>
      </c>
      <c r="N337" s="360">
        <f t="shared" si="82"/>
        <v>2300</v>
      </c>
      <c r="O337" s="354"/>
      <c r="P337" s="303"/>
      <c r="Q337" s="303"/>
    </row>
    <row r="338" spans="1:17">
      <c r="A338" s="196" t="str">
        <f t="shared" si="58"/>
        <v>Male - U15 - Pentathlon</v>
      </c>
      <c r="B338" s="198" t="s">
        <v>150</v>
      </c>
      <c r="C338" s="198" t="s">
        <v>4</v>
      </c>
      <c r="D338" s="198" t="s">
        <v>104</v>
      </c>
      <c r="E338" s="255" t="s">
        <v>238</v>
      </c>
      <c r="F338" s="360">
        <v>1000</v>
      </c>
      <c r="G338" s="360">
        <v>1200</v>
      </c>
      <c r="H338" s="360">
        <v>1400</v>
      </c>
      <c r="I338" s="360">
        <v>1600</v>
      </c>
      <c r="J338" s="360">
        <v>1800</v>
      </c>
      <c r="K338" s="360">
        <v>2000</v>
      </c>
      <c r="L338" s="360">
        <v>2200</v>
      </c>
      <c r="M338" s="360">
        <v>2400</v>
      </c>
      <c r="N338" s="360">
        <v>2600</v>
      </c>
      <c r="O338" s="354"/>
      <c r="P338" s="304">
        <v>2050</v>
      </c>
      <c r="Q338" s="305">
        <v>2650</v>
      </c>
    </row>
    <row r="339" spans="1:17">
      <c r="A339" s="196" t="str">
        <f t="shared" si="58"/>
        <v>Male - U16 - Pentathlon</v>
      </c>
      <c r="B339" s="198" t="s">
        <v>150</v>
      </c>
      <c r="C339" s="198" t="s">
        <v>1047</v>
      </c>
      <c r="D339" s="198" t="s">
        <v>104</v>
      </c>
      <c r="E339" s="255" t="s">
        <v>238</v>
      </c>
      <c r="F339" s="360">
        <v>1200</v>
      </c>
      <c r="G339" s="360">
        <v>1400</v>
      </c>
      <c r="H339" s="360">
        <v>1600</v>
      </c>
      <c r="I339" s="360">
        <v>1800</v>
      </c>
      <c r="J339" s="360">
        <v>2000</v>
      </c>
      <c r="K339" s="360">
        <v>2200</v>
      </c>
      <c r="L339" s="360">
        <v>2400</v>
      </c>
      <c r="M339" s="360">
        <v>2600</v>
      </c>
      <c r="N339" s="360">
        <v>2800</v>
      </c>
      <c r="O339" s="354"/>
      <c r="P339" s="304"/>
      <c r="Q339" s="305"/>
    </row>
    <row r="340" spans="1:17">
      <c r="A340" s="196" t="str">
        <f t="shared" si="58"/>
        <v>Male - U15 - Octathlon</v>
      </c>
      <c r="B340" s="198" t="s">
        <v>150</v>
      </c>
      <c r="C340" s="198" t="s">
        <v>4</v>
      </c>
      <c r="D340" s="198" t="s">
        <v>104</v>
      </c>
      <c r="E340" s="255" t="s">
        <v>200</v>
      </c>
      <c r="F340" s="360">
        <v>2500</v>
      </c>
      <c r="G340" s="361">
        <v>2750</v>
      </c>
      <c r="H340" s="361">
        <v>3000</v>
      </c>
      <c r="I340" s="361">
        <v>3250</v>
      </c>
      <c r="J340" s="361">
        <v>3500</v>
      </c>
      <c r="K340" s="361">
        <v>3750</v>
      </c>
      <c r="L340" s="361">
        <v>4000</v>
      </c>
      <c r="M340" s="361">
        <v>4250</v>
      </c>
      <c r="N340" s="361">
        <v>4500</v>
      </c>
      <c r="O340" s="354"/>
      <c r="P340" s="304"/>
      <c r="Q340" s="305"/>
    </row>
    <row r="341" spans="1:17">
      <c r="A341" s="196" t="str">
        <f t="shared" si="58"/>
        <v>Male - U16 - Octathlon</v>
      </c>
      <c r="B341" s="198" t="s">
        <v>150</v>
      </c>
      <c r="C341" s="198" t="s">
        <v>1047</v>
      </c>
      <c r="D341" s="198" t="s">
        <v>104</v>
      </c>
      <c r="E341" s="255" t="s">
        <v>200</v>
      </c>
      <c r="F341" s="361">
        <v>2750</v>
      </c>
      <c r="G341" s="361">
        <v>3000</v>
      </c>
      <c r="H341" s="361">
        <v>3250</v>
      </c>
      <c r="I341" s="361">
        <v>3500</v>
      </c>
      <c r="J341" s="361">
        <v>3750</v>
      </c>
      <c r="K341" s="361">
        <v>4000</v>
      </c>
      <c r="L341" s="361">
        <v>4250</v>
      </c>
      <c r="M341" s="361">
        <v>4500</v>
      </c>
      <c r="N341" s="361">
        <v>4750</v>
      </c>
      <c r="O341" s="354"/>
      <c r="P341" s="304"/>
      <c r="Q341" s="305"/>
    </row>
    <row r="342" spans="1:17">
      <c r="A342" s="196" t="str">
        <f t="shared" si="58"/>
        <v>Male - U17 - Octathlon</v>
      </c>
      <c r="B342" s="198" t="s">
        <v>150</v>
      </c>
      <c r="C342" s="198" t="s">
        <v>5</v>
      </c>
      <c r="D342" s="198" t="s">
        <v>104</v>
      </c>
      <c r="E342" s="255" t="s">
        <v>200</v>
      </c>
      <c r="F342" s="361">
        <v>2750</v>
      </c>
      <c r="G342" s="361">
        <v>3000</v>
      </c>
      <c r="H342" s="361">
        <v>3250</v>
      </c>
      <c r="I342" s="361">
        <v>3500</v>
      </c>
      <c r="J342" s="361">
        <v>3750</v>
      </c>
      <c r="K342" s="361">
        <v>4000</v>
      </c>
      <c r="L342" s="361">
        <v>4250</v>
      </c>
      <c r="M342" s="361">
        <v>4500</v>
      </c>
      <c r="N342" s="361">
        <v>4750</v>
      </c>
      <c r="O342" s="354"/>
      <c r="P342" s="305">
        <v>3618</v>
      </c>
      <c r="Q342" s="305">
        <v>4800</v>
      </c>
    </row>
    <row r="343" spans="1:17">
      <c r="A343" s="196" t="str">
        <f t="shared" si="58"/>
        <v>Male - U17 - Decathlon</v>
      </c>
      <c r="B343" s="198" t="s">
        <v>150</v>
      </c>
      <c r="C343" s="198" t="s">
        <v>5</v>
      </c>
      <c r="D343" s="198" t="s">
        <v>104</v>
      </c>
      <c r="E343" s="255" t="s">
        <v>199</v>
      </c>
      <c r="F343" s="361">
        <v>2600</v>
      </c>
      <c r="G343" s="361">
        <v>2950</v>
      </c>
      <c r="H343" s="361">
        <v>3300</v>
      </c>
      <c r="I343" s="361">
        <v>3650</v>
      </c>
      <c r="J343" s="361">
        <v>4000</v>
      </c>
      <c r="K343" s="361">
        <v>4350</v>
      </c>
      <c r="L343" s="361">
        <v>4700</v>
      </c>
      <c r="M343" s="361">
        <v>5050</v>
      </c>
      <c r="N343" s="361">
        <v>5400</v>
      </c>
      <c r="O343" s="354"/>
      <c r="P343" s="303"/>
      <c r="Q343" s="305"/>
    </row>
    <row r="344" spans="1:17">
      <c r="A344" s="196" t="str">
        <f t="shared" si="58"/>
        <v>Male - U18 - Decathlon</v>
      </c>
      <c r="B344" s="198" t="s">
        <v>150</v>
      </c>
      <c r="C344" s="198" t="s">
        <v>1048</v>
      </c>
      <c r="D344" s="198" t="s">
        <v>104</v>
      </c>
      <c r="E344" s="255" t="s">
        <v>199</v>
      </c>
      <c r="F344" s="360">
        <f t="shared" ref="F344:N344" si="83">SUM(F343+F345)/2</f>
        <v>2950</v>
      </c>
      <c r="G344" s="360">
        <f t="shared" si="83"/>
        <v>3300</v>
      </c>
      <c r="H344" s="360">
        <f t="shared" si="83"/>
        <v>3650</v>
      </c>
      <c r="I344" s="360">
        <f t="shared" si="83"/>
        <v>4000</v>
      </c>
      <c r="J344" s="360">
        <f t="shared" si="83"/>
        <v>4350</v>
      </c>
      <c r="K344" s="360">
        <f t="shared" si="83"/>
        <v>4700</v>
      </c>
      <c r="L344" s="360">
        <f t="shared" si="83"/>
        <v>5050</v>
      </c>
      <c r="M344" s="360">
        <f t="shared" si="83"/>
        <v>5400</v>
      </c>
      <c r="N344" s="360">
        <f t="shared" si="83"/>
        <v>5750</v>
      </c>
      <c r="O344" s="354"/>
      <c r="P344" s="303"/>
      <c r="Q344" s="305"/>
    </row>
    <row r="345" spans="1:17">
      <c r="A345" s="196" t="str">
        <f t="shared" si="58"/>
        <v>Male - U20 - Decathlon</v>
      </c>
      <c r="B345" s="198" t="s">
        <v>150</v>
      </c>
      <c r="C345" s="198" t="s">
        <v>203</v>
      </c>
      <c r="D345" s="198" t="s">
        <v>104</v>
      </c>
      <c r="E345" s="255" t="s">
        <v>199</v>
      </c>
      <c r="F345" s="361">
        <v>3300</v>
      </c>
      <c r="G345" s="361">
        <v>3650</v>
      </c>
      <c r="H345" s="361">
        <v>4000</v>
      </c>
      <c r="I345" s="361">
        <v>4350</v>
      </c>
      <c r="J345" s="361">
        <v>4700</v>
      </c>
      <c r="K345" s="361">
        <v>5050</v>
      </c>
      <c r="L345" s="361">
        <v>5400</v>
      </c>
      <c r="M345" s="361">
        <v>5750</v>
      </c>
      <c r="N345" s="361">
        <v>6100</v>
      </c>
      <c r="O345" s="354"/>
      <c r="P345" s="303"/>
      <c r="Q345" s="305">
        <v>6400</v>
      </c>
    </row>
    <row r="346" spans="1:17">
      <c r="A346" s="196" t="str">
        <f t="shared" si="58"/>
        <v>Male - Senior - Decathlon</v>
      </c>
      <c r="B346" s="198" t="s">
        <v>150</v>
      </c>
      <c r="C346" s="198" t="s">
        <v>7</v>
      </c>
      <c r="D346" s="198" t="s">
        <v>104</v>
      </c>
      <c r="E346" s="255" t="s">
        <v>199</v>
      </c>
      <c r="F346" s="361">
        <v>4000</v>
      </c>
      <c r="G346" s="361">
        <v>4350</v>
      </c>
      <c r="H346" s="361">
        <v>4700</v>
      </c>
      <c r="I346" s="361">
        <v>5050</v>
      </c>
      <c r="J346" s="361">
        <v>5400</v>
      </c>
      <c r="K346" s="361">
        <v>5750</v>
      </c>
      <c r="L346" s="361">
        <v>6100</v>
      </c>
      <c r="M346" s="361">
        <v>6450</v>
      </c>
      <c r="N346" s="361">
        <v>6600</v>
      </c>
      <c r="O346" s="354"/>
      <c r="P346" s="303"/>
      <c r="Q346" s="305">
        <v>7100</v>
      </c>
    </row>
    <row r="347" spans="1:17">
      <c r="A347" s="196" t="str">
        <f t="shared" si="58"/>
        <v>Female - U13 - Indoor Pentathlon</v>
      </c>
      <c r="B347" s="198" t="s">
        <v>151</v>
      </c>
      <c r="C347" s="198" t="s">
        <v>3</v>
      </c>
      <c r="D347" s="198" t="s">
        <v>104</v>
      </c>
      <c r="E347" s="255" t="s">
        <v>196</v>
      </c>
      <c r="F347" s="360">
        <v>750</v>
      </c>
      <c r="G347" s="360">
        <v>1000</v>
      </c>
      <c r="H347" s="360">
        <v>1200</v>
      </c>
      <c r="I347" s="360">
        <v>1400</v>
      </c>
      <c r="J347" s="360">
        <v>1600</v>
      </c>
      <c r="K347" s="360">
        <v>1800</v>
      </c>
      <c r="L347" s="360">
        <v>2000</v>
      </c>
      <c r="M347" s="360">
        <v>2200</v>
      </c>
      <c r="N347" s="360">
        <v>2400</v>
      </c>
      <c r="O347" s="354"/>
      <c r="P347" s="303"/>
      <c r="Q347" s="303"/>
    </row>
    <row r="348" spans="1:17">
      <c r="A348" s="196" t="str">
        <f t="shared" si="58"/>
        <v>Female - U14 - Indoor Pentathlon</v>
      </c>
      <c r="B348" s="198" t="s">
        <v>151</v>
      </c>
      <c r="C348" s="198" t="s">
        <v>1046</v>
      </c>
      <c r="D348" s="198" t="s">
        <v>104</v>
      </c>
      <c r="E348" s="255" t="s">
        <v>196</v>
      </c>
      <c r="F348" s="360">
        <v>1000</v>
      </c>
      <c r="G348" s="360">
        <v>1200</v>
      </c>
      <c r="H348" s="360">
        <v>1400</v>
      </c>
      <c r="I348" s="360">
        <v>1600</v>
      </c>
      <c r="J348" s="360">
        <v>1800</v>
      </c>
      <c r="K348" s="360">
        <v>2000</v>
      </c>
      <c r="L348" s="360">
        <v>2200</v>
      </c>
      <c r="M348" s="360">
        <v>2400</v>
      </c>
      <c r="N348" s="360">
        <v>2600</v>
      </c>
      <c r="O348" s="354"/>
      <c r="P348" s="303"/>
      <c r="Q348" s="303"/>
    </row>
    <row r="349" spans="1:17">
      <c r="A349" s="196" t="str">
        <f t="shared" si="58"/>
        <v>Female - U15 - Indoor Pentathlon</v>
      </c>
      <c r="B349" s="198" t="s">
        <v>151</v>
      </c>
      <c r="C349" s="198" t="s">
        <v>4</v>
      </c>
      <c r="D349" s="198" t="s">
        <v>104</v>
      </c>
      <c r="E349" s="255" t="s">
        <v>196</v>
      </c>
      <c r="F349" s="360">
        <v>1200</v>
      </c>
      <c r="G349" s="360">
        <v>1400</v>
      </c>
      <c r="H349" s="360">
        <v>1600</v>
      </c>
      <c r="I349" s="360">
        <v>1800</v>
      </c>
      <c r="J349" s="360">
        <v>2000</v>
      </c>
      <c r="K349" s="360">
        <v>2200</v>
      </c>
      <c r="L349" s="360">
        <v>2400</v>
      </c>
      <c r="M349" s="360">
        <v>2600</v>
      </c>
      <c r="N349" s="360">
        <v>2800</v>
      </c>
      <c r="O349" s="354"/>
      <c r="P349" s="303"/>
      <c r="Q349" s="303"/>
    </row>
    <row r="350" spans="1:17">
      <c r="A350" s="196" t="str">
        <f t="shared" si="58"/>
        <v>Female - U16 - Indoor Pentathlon</v>
      </c>
      <c r="B350" s="198" t="s">
        <v>151</v>
      </c>
      <c r="C350" s="198" t="s">
        <v>1047</v>
      </c>
      <c r="D350" s="198" t="s">
        <v>104</v>
      </c>
      <c r="E350" s="255" t="s">
        <v>196</v>
      </c>
      <c r="F350" s="360">
        <v>1400</v>
      </c>
      <c r="G350" s="360">
        <v>1600</v>
      </c>
      <c r="H350" s="360">
        <v>1800</v>
      </c>
      <c r="I350" s="360">
        <v>2000</v>
      </c>
      <c r="J350" s="360">
        <v>2200</v>
      </c>
      <c r="K350" s="360">
        <v>2400</v>
      </c>
      <c r="L350" s="360">
        <v>2600</v>
      </c>
      <c r="M350" s="360">
        <v>2800</v>
      </c>
      <c r="N350" s="360">
        <v>3000</v>
      </c>
      <c r="O350" s="354"/>
      <c r="P350" s="303"/>
      <c r="Q350" s="303"/>
    </row>
    <row r="351" spans="1:17">
      <c r="A351" s="196" t="str">
        <f t="shared" si="58"/>
        <v>Female - U17 - Indoor Pentathlon</v>
      </c>
      <c r="B351" s="198" t="s">
        <v>151</v>
      </c>
      <c r="C351" s="198" t="s">
        <v>5</v>
      </c>
      <c r="D351" s="198" t="s">
        <v>104</v>
      </c>
      <c r="E351" s="255" t="s">
        <v>196</v>
      </c>
      <c r="F351" s="360">
        <v>1600</v>
      </c>
      <c r="G351" s="360">
        <v>1800</v>
      </c>
      <c r="H351" s="360">
        <v>2000</v>
      </c>
      <c r="I351" s="360">
        <v>2200</v>
      </c>
      <c r="J351" s="360">
        <v>2400</v>
      </c>
      <c r="K351" s="360">
        <v>2600</v>
      </c>
      <c r="L351" s="360">
        <v>2800</v>
      </c>
      <c r="M351" s="360">
        <v>3000</v>
      </c>
      <c r="N351" s="360">
        <v>3200</v>
      </c>
      <c r="O351" s="354"/>
      <c r="P351" s="303"/>
      <c r="Q351" s="303"/>
    </row>
    <row r="352" spans="1:17">
      <c r="A352" s="196" t="str">
        <f t="shared" si="58"/>
        <v>Female - U18 - Indoor Pentathlon</v>
      </c>
      <c r="B352" s="198" t="s">
        <v>151</v>
      </c>
      <c r="C352" s="198" t="s">
        <v>1048</v>
      </c>
      <c r="D352" s="198" t="s">
        <v>104</v>
      </c>
      <c r="E352" s="255" t="s">
        <v>196</v>
      </c>
      <c r="F352" s="360">
        <v>1800</v>
      </c>
      <c r="G352" s="360">
        <v>2000</v>
      </c>
      <c r="H352" s="360">
        <v>2200</v>
      </c>
      <c r="I352" s="360">
        <v>2400</v>
      </c>
      <c r="J352" s="360">
        <v>2600</v>
      </c>
      <c r="K352" s="360">
        <v>2800</v>
      </c>
      <c r="L352" s="360">
        <v>3000</v>
      </c>
      <c r="M352" s="360">
        <v>3200</v>
      </c>
      <c r="N352" s="360">
        <v>3400</v>
      </c>
      <c r="O352" s="354"/>
      <c r="P352" s="303"/>
      <c r="Q352" s="303"/>
    </row>
    <row r="353" spans="1:17">
      <c r="A353" s="196" t="str">
        <f t="shared" si="58"/>
        <v>Female - U20 - Indoor Pentathlon</v>
      </c>
      <c r="B353" s="198" t="s">
        <v>151</v>
      </c>
      <c r="C353" s="198" t="s">
        <v>203</v>
      </c>
      <c r="D353" s="198" t="s">
        <v>104</v>
      </c>
      <c r="E353" s="255" t="s">
        <v>196</v>
      </c>
      <c r="F353" s="360">
        <v>2000</v>
      </c>
      <c r="G353" s="360">
        <v>2200</v>
      </c>
      <c r="H353" s="360">
        <v>2400</v>
      </c>
      <c r="I353" s="360">
        <v>2600</v>
      </c>
      <c r="J353" s="360">
        <v>2800</v>
      </c>
      <c r="K353" s="360">
        <v>3000</v>
      </c>
      <c r="L353" s="360">
        <v>3200</v>
      </c>
      <c r="M353" s="360">
        <v>3400</v>
      </c>
      <c r="N353" s="360">
        <v>3550</v>
      </c>
      <c r="O353" s="354"/>
      <c r="P353" s="303"/>
      <c r="Q353" s="303"/>
    </row>
    <row r="354" spans="1:17">
      <c r="A354" s="196" t="str">
        <f t="shared" si="58"/>
        <v>Female - Senior - Indoor Pentathlon</v>
      </c>
      <c r="B354" s="198" t="s">
        <v>151</v>
      </c>
      <c r="C354" s="198" t="s">
        <v>7</v>
      </c>
      <c r="D354" s="198" t="s">
        <v>104</v>
      </c>
      <c r="E354" s="255" t="s">
        <v>196</v>
      </c>
      <c r="F354" s="360">
        <v>2400</v>
      </c>
      <c r="G354" s="360">
        <v>2600</v>
      </c>
      <c r="H354" s="360">
        <v>2800</v>
      </c>
      <c r="I354" s="360">
        <v>3000</v>
      </c>
      <c r="J354" s="360">
        <v>3200</v>
      </c>
      <c r="K354" s="360">
        <v>3400</v>
      </c>
      <c r="L354" s="360">
        <v>3550</v>
      </c>
      <c r="M354" s="360">
        <v>3700</v>
      </c>
      <c r="N354" s="360">
        <v>3800</v>
      </c>
      <c r="O354" s="354"/>
      <c r="P354" s="303"/>
      <c r="Q354" s="303"/>
    </row>
    <row r="355" spans="1:17">
      <c r="A355" s="196" t="str">
        <f t="shared" si="58"/>
        <v>Female - U13 - Pentathlon</v>
      </c>
      <c r="B355" s="198" t="s">
        <v>151</v>
      </c>
      <c r="C355" s="198" t="s">
        <v>3</v>
      </c>
      <c r="D355" s="198" t="s">
        <v>104</v>
      </c>
      <c r="E355" s="255" t="s">
        <v>238</v>
      </c>
      <c r="F355" s="360">
        <v>750</v>
      </c>
      <c r="G355" s="360">
        <v>1000</v>
      </c>
      <c r="H355" s="360">
        <v>1200</v>
      </c>
      <c r="I355" s="360">
        <v>1400</v>
      </c>
      <c r="J355" s="360">
        <v>1600</v>
      </c>
      <c r="K355" s="360">
        <v>1800</v>
      </c>
      <c r="L355" s="360">
        <v>2000</v>
      </c>
      <c r="M355" s="360">
        <v>2200</v>
      </c>
      <c r="N355" s="360">
        <v>2400</v>
      </c>
      <c r="O355" s="354"/>
      <c r="P355" s="303"/>
      <c r="Q355" s="303"/>
    </row>
    <row r="356" spans="1:17">
      <c r="A356" s="196" t="str">
        <f t="shared" si="58"/>
        <v>Female - U14 - Pentathlon</v>
      </c>
      <c r="B356" s="198" t="s">
        <v>151</v>
      </c>
      <c r="C356" s="198" t="s">
        <v>1046</v>
      </c>
      <c r="D356" s="198" t="s">
        <v>104</v>
      </c>
      <c r="E356" s="255" t="s">
        <v>238</v>
      </c>
      <c r="F356" s="360">
        <v>1000</v>
      </c>
      <c r="G356" s="360">
        <v>1200</v>
      </c>
      <c r="H356" s="360">
        <v>1400</v>
      </c>
      <c r="I356" s="360">
        <v>1600</v>
      </c>
      <c r="J356" s="360">
        <v>1800</v>
      </c>
      <c r="K356" s="360">
        <v>2000</v>
      </c>
      <c r="L356" s="360">
        <v>2200</v>
      </c>
      <c r="M356" s="360">
        <v>2400</v>
      </c>
      <c r="N356" s="360">
        <v>2600</v>
      </c>
      <c r="O356" s="354"/>
      <c r="P356" s="303"/>
      <c r="Q356" s="303"/>
    </row>
    <row r="357" spans="1:17">
      <c r="A357" s="196" t="str">
        <f t="shared" ref="A357:A358" si="84">B357&amp;" - "&amp;C357&amp;" - "&amp;E357</f>
        <v>Female - U15 - Pentathlon</v>
      </c>
      <c r="B357" s="198" t="s">
        <v>151</v>
      </c>
      <c r="C357" s="198" t="s">
        <v>4</v>
      </c>
      <c r="D357" s="198" t="s">
        <v>104</v>
      </c>
      <c r="E357" s="255" t="s">
        <v>238</v>
      </c>
      <c r="F357" s="360">
        <v>1200</v>
      </c>
      <c r="G357" s="360">
        <v>1400</v>
      </c>
      <c r="H357" s="360">
        <v>1600</v>
      </c>
      <c r="I357" s="360">
        <v>1800</v>
      </c>
      <c r="J357" s="360">
        <v>2000</v>
      </c>
      <c r="K357" s="360">
        <v>2200</v>
      </c>
      <c r="L357" s="360">
        <v>2400</v>
      </c>
      <c r="M357" s="360">
        <v>2600</v>
      </c>
      <c r="N357" s="360">
        <v>2800</v>
      </c>
      <c r="O357" s="355"/>
      <c r="P357" s="304">
        <v>2450</v>
      </c>
      <c r="Q357" s="304">
        <v>3100</v>
      </c>
    </row>
    <row r="358" spans="1:17">
      <c r="A358" s="196" t="str">
        <f t="shared" si="84"/>
        <v>Female - U16 - Pentathlon</v>
      </c>
      <c r="B358" s="198" t="s">
        <v>151</v>
      </c>
      <c r="C358" s="198" t="s">
        <v>1047</v>
      </c>
      <c r="D358" s="198" t="s">
        <v>104</v>
      </c>
      <c r="E358" s="255" t="s">
        <v>238</v>
      </c>
      <c r="F358" s="360">
        <v>1400</v>
      </c>
      <c r="G358" s="360">
        <v>1600</v>
      </c>
      <c r="H358" s="360">
        <v>1800</v>
      </c>
      <c r="I358" s="360">
        <v>2000</v>
      </c>
      <c r="J358" s="360">
        <v>2200</v>
      </c>
      <c r="K358" s="360">
        <v>2400</v>
      </c>
      <c r="L358" s="360">
        <v>2600</v>
      </c>
      <c r="M358" s="360">
        <v>2800</v>
      </c>
      <c r="N358" s="360">
        <v>3000</v>
      </c>
      <c r="O358" s="355"/>
      <c r="P358" s="304"/>
      <c r="Q358" s="304"/>
    </row>
    <row r="359" spans="1:17">
      <c r="A359" s="196" t="str">
        <f t="shared" ref="A359:A367" si="85">B359&amp;" - "&amp;C359&amp;" - "&amp;E359</f>
        <v>Female - U15 - Heptathlon</v>
      </c>
      <c r="B359" s="198" t="s">
        <v>151</v>
      </c>
      <c r="C359" s="198" t="s">
        <v>4</v>
      </c>
      <c r="D359" s="198" t="s">
        <v>104</v>
      </c>
      <c r="E359" s="255" t="s">
        <v>201</v>
      </c>
      <c r="F359" s="360">
        <v>1500</v>
      </c>
      <c r="G359" s="360">
        <v>1750</v>
      </c>
      <c r="H359" s="360">
        <v>2000</v>
      </c>
      <c r="I359" s="360">
        <v>2250</v>
      </c>
      <c r="J359" s="360">
        <v>2500</v>
      </c>
      <c r="K359" s="360">
        <v>2750</v>
      </c>
      <c r="L359" s="360">
        <v>3000</v>
      </c>
      <c r="M359" s="360">
        <v>3250</v>
      </c>
      <c r="N359" s="360">
        <v>3500</v>
      </c>
      <c r="O359" s="355"/>
      <c r="P359" s="304"/>
      <c r="Q359" s="304"/>
    </row>
    <row r="360" spans="1:17">
      <c r="A360" s="196" t="str">
        <f t="shared" si="85"/>
        <v>Female - U16 - Heptathlon</v>
      </c>
      <c r="B360" s="198" t="s">
        <v>151</v>
      </c>
      <c r="C360" s="198" t="s">
        <v>1047</v>
      </c>
      <c r="D360" s="198" t="s">
        <v>104</v>
      </c>
      <c r="E360" s="255" t="s">
        <v>201</v>
      </c>
      <c r="F360" s="360">
        <v>1750</v>
      </c>
      <c r="G360" s="360">
        <v>2000</v>
      </c>
      <c r="H360" s="360">
        <v>2250</v>
      </c>
      <c r="I360" s="360">
        <v>2500</v>
      </c>
      <c r="J360" s="360">
        <v>2750</v>
      </c>
      <c r="K360" s="360">
        <v>3000</v>
      </c>
      <c r="L360" s="360">
        <v>3250</v>
      </c>
      <c r="M360" s="360">
        <v>3500</v>
      </c>
      <c r="N360" s="360">
        <v>3750</v>
      </c>
      <c r="O360" s="355"/>
      <c r="P360" s="304"/>
      <c r="Q360" s="304"/>
    </row>
    <row r="361" spans="1:17">
      <c r="A361" s="196" t="str">
        <f t="shared" si="85"/>
        <v>Female - U17 - Heptathlon</v>
      </c>
      <c r="B361" s="198" t="s">
        <v>151</v>
      </c>
      <c r="C361" s="198" t="s">
        <v>5</v>
      </c>
      <c r="D361" s="198" t="s">
        <v>104</v>
      </c>
      <c r="E361" s="255" t="s">
        <v>201</v>
      </c>
      <c r="F361" s="361">
        <v>2000</v>
      </c>
      <c r="G361" s="361">
        <v>2250</v>
      </c>
      <c r="H361" s="361">
        <v>2500</v>
      </c>
      <c r="I361" s="361">
        <v>2750</v>
      </c>
      <c r="J361" s="361">
        <v>3000</v>
      </c>
      <c r="K361" s="361">
        <v>3250</v>
      </c>
      <c r="L361" s="361">
        <v>3500</v>
      </c>
      <c r="M361" s="361">
        <v>3750</v>
      </c>
      <c r="N361" s="361">
        <v>4000</v>
      </c>
      <c r="O361" s="354"/>
      <c r="P361" s="304">
        <v>3400</v>
      </c>
      <c r="Q361" s="304">
        <v>4700</v>
      </c>
    </row>
    <row r="362" spans="1:17">
      <c r="A362" s="196" t="str">
        <f t="shared" si="85"/>
        <v>Female - U18 - Heptathlon</v>
      </c>
      <c r="B362" s="198" t="s">
        <v>151</v>
      </c>
      <c r="C362" s="198" t="s">
        <v>1048</v>
      </c>
      <c r="D362" s="198" t="s">
        <v>104</v>
      </c>
      <c r="E362" s="255" t="s">
        <v>201</v>
      </c>
      <c r="F362" s="361">
        <v>2250</v>
      </c>
      <c r="G362" s="361">
        <v>2500</v>
      </c>
      <c r="H362" s="361">
        <v>2750</v>
      </c>
      <c r="I362" s="361">
        <v>3000</v>
      </c>
      <c r="J362" s="361">
        <v>3250</v>
      </c>
      <c r="K362" s="361">
        <v>3500</v>
      </c>
      <c r="L362" s="361">
        <v>3750</v>
      </c>
      <c r="M362" s="361">
        <v>4000</v>
      </c>
      <c r="N362" s="361">
        <v>4250</v>
      </c>
      <c r="O362" s="354"/>
      <c r="P362" s="304"/>
      <c r="Q362" s="304"/>
    </row>
    <row r="363" spans="1:17">
      <c r="A363" s="196" t="str">
        <f t="shared" si="85"/>
        <v>Female - U20 - Heptathlon</v>
      </c>
      <c r="B363" s="198" t="s">
        <v>151</v>
      </c>
      <c r="C363" s="198" t="s">
        <v>203</v>
      </c>
      <c r="D363" s="198" t="s">
        <v>104</v>
      </c>
      <c r="E363" s="255" t="s">
        <v>201</v>
      </c>
      <c r="F363" s="361">
        <v>2500</v>
      </c>
      <c r="G363" s="361">
        <v>2750</v>
      </c>
      <c r="H363" s="361">
        <v>3000</v>
      </c>
      <c r="I363" s="361">
        <v>3250</v>
      </c>
      <c r="J363" s="361">
        <v>3500</v>
      </c>
      <c r="K363" s="361">
        <v>3750</v>
      </c>
      <c r="L363" s="361">
        <v>4000</v>
      </c>
      <c r="M363" s="361">
        <v>4250</v>
      </c>
      <c r="N363" s="361">
        <v>4500</v>
      </c>
      <c r="O363" s="354"/>
      <c r="P363" s="304"/>
      <c r="Q363" s="304">
        <v>4900</v>
      </c>
    </row>
    <row r="364" spans="1:17">
      <c r="A364" s="196" t="str">
        <f t="shared" si="85"/>
        <v>Female - Senior - Heptathlon</v>
      </c>
      <c r="B364" s="198" t="s">
        <v>151</v>
      </c>
      <c r="C364" s="198" t="s">
        <v>7</v>
      </c>
      <c r="D364" s="198" t="s">
        <v>104</v>
      </c>
      <c r="E364" s="255" t="s">
        <v>201</v>
      </c>
      <c r="F364" s="361">
        <v>3250</v>
      </c>
      <c r="G364" s="361">
        <v>3500</v>
      </c>
      <c r="H364" s="361">
        <v>3750</v>
      </c>
      <c r="I364" s="361">
        <v>4000</v>
      </c>
      <c r="J364" s="361">
        <v>4250</v>
      </c>
      <c r="K364" s="361">
        <v>4500</v>
      </c>
      <c r="L364" s="361">
        <v>4750</v>
      </c>
      <c r="M364" s="361">
        <v>5000</v>
      </c>
      <c r="N364" s="361">
        <v>5200</v>
      </c>
      <c r="O364" s="354"/>
      <c r="P364" s="304">
        <v>3050</v>
      </c>
      <c r="Q364" s="305">
        <v>5400</v>
      </c>
    </row>
    <row r="365" spans="1:17">
      <c r="A365" s="196" t="str">
        <f t="shared" si="85"/>
        <v>Male - U10 - Chest Push - Football/Netball Size 5</v>
      </c>
      <c r="B365" s="198" t="s">
        <v>150</v>
      </c>
      <c r="C365" s="198" t="s">
        <v>554</v>
      </c>
      <c r="D365" s="198" t="s">
        <v>270</v>
      </c>
      <c r="E365" s="255" t="s">
        <v>582</v>
      </c>
      <c r="F365" s="359">
        <v>6</v>
      </c>
      <c r="G365" s="359">
        <v>6.5</v>
      </c>
      <c r="H365" s="359">
        <v>7</v>
      </c>
      <c r="I365" s="359">
        <v>7.5</v>
      </c>
      <c r="J365" s="359">
        <v>8</v>
      </c>
      <c r="K365" s="359">
        <v>8.5</v>
      </c>
      <c r="L365" s="359">
        <v>9</v>
      </c>
      <c r="M365" s="359">
        <v>9.5</v>
      </c>
      <c r="N365" s="359">
        <v>10</v>
      </c>
      <c r="O365" s="354"/>
      <c r="P365" s="304"/>
      <c r="Q365" s="305"/>
    </row>
    <row r="366" spans="1:17">
      <c r="A366" s="196" t="str">
        <f t="shared" si="85"/>
        <v>Male - U12 - Chest push 1kg</v>
      </c>
      <c r="B366" s="198" t="s">
        <v>150</v>
      </c>
      <c r="C366" s="198" t="s">
        <v>555</v>
      </c>
      <c r="D366" s="198" t="s">
        <v>270</v>
      </c>
      <c r="E366" s="255" t="s">
        <v>583</v>
      </c>
      <c r="F366" s="359">
        <v>7</v>
      </c>
      <c r="G366" s="359">
        <v>7.5</v>
      </c>
      <c r="H366" s="359">
        <v>8</v>
      </c>
      <c r="I366" s="359">
        <v>8.5</v>
      </c>
      <c r="J366" s="359">
        <v>9</v>
      </c>
      <c r="K366" s="359">
        <v>9.5</v>
      </c>
      <c r="L366" s="359">
        <v>10</v>
      </c>
      <c r="M366" s="359">
        <v>11</v>
      </c>
      <c r="N366" s="359">
        <v>12</v>
      </c>
      <c r="O366" s="354"/>
      <c r="P366" s="304"/>
      <c r="Q366" s="305"/>
    </row>
    <row r="367" spans="1:17">
      <c r="A367" s="196" t="str">
        <f t="shared" si="85"/>
        <v>Male - U12 - Shot Putt 2kg</v>
      </c>
      <c r="B367" s="198" t="s">
        <v>150</v>
      </c>
      <c r="C367" s="198" t="s">
        <v>555</v>
      </c>
      <c r="D367" s="198" t="s">
        <v>270</v>
      </c>
      <c r="E367" s="255" t="s">
        <v>584</v>
      </c>
      <c r="F367" s="359">
        <v>5.4</v>
      </c>
      <c r="G367" s="359">
        <v>5.8</v>
      </c>
      <c r="H367" s="359">
        <v>6.2</v>
      </c>
      <c r="I367" s="359">
        <v>6.6</v>
      </c>
      <c r="J367" s="359">
        <v>7</v>
      </c>
      <c r="K367" s="359">
        <v>7.4</v>
      </c>
      <c r="L367" s="359">
        <v>8</v>
      </c>
      <c r="M367" s="359">
        <v>8.6</v>
      </c>
      <c r="N367" s="359">
        <v>9.1999999999999993</v>
      </c>
      <c r="O367" s="354"/>
      <c r="P367" s="304"/>
      <c r="Q367" s="305"/>
    </row>
    <row r="368" spans="1:17">
      <c r="A368" s="196" t="str">
        <f t="shared" ref="A368:A436" si="86">B368&amp;" - "&amp;C368&amp;" - "&amp;E368</f>
        <v>Male - U13 - Shot Putt 3kg</v>
      </c>
      <c r="B368" s="198" t="s">
        <v>150</v>
      </c>
      <c r="C368" s="198" t="s">
        <v>3</v>
      </c>
      <c r="D368" s="198" t="s">
        <v>270</v>
      </c>
      <c r="E368" s="255" t="s">
        <v>239</v>
      </c>
      <c r="F368" s="359">
        <v>6.2</v>
      </c>
      <c r="G368" s="359">
        <v>6.6</v>
      </c>
      <c r="H368" s="359">
        <v>7</v>
      </c>
      <c r="I368" s="359">
        <v>7.4</v>
      </c>
      <c r="J368" s="359">
        <v>8</v>
      </c>
      <c r="K368" s="359">
        <v>8.6</v>
      </c>
      <c r="L368" s="359">
        <v>9.1999999999999993</v>
      </c>
      <c r="M368" s="359">
        <v>9.8000000000000007</v>
      </c>
      <c r="N368" s="359">
        <v>10.4</v>
      </c>
      <c r="O368" s="354"/>
      <c r="P368" s="303"/>
      <c r="Q368" s="303"/>
    </row>
    <row r="369" spans="1:17">
      <c r="A369" s="196" t="str">
        <f t="shared" si="86"/>
        <v>Male - U14 - Shot Putt 3kg</v>
      </c>
      <c r="B369" s="198" t="s">
        <v>150</v>
      </c>
      <c r="C369" s="198" t="s">
        <v>1046</v>
      </c>
      <c r="D369" s="198" t="s">
        <v>270</v>
      </c>
      <c r="E369" s="255" t="s">
        <v>239</v>
      </c>
      <c r="F369" s="359">
        <f t="shared" ref="F369:N369" si="87">SUM(F368+F370)/2</f>
        <v>6.8000000000000007</v>
      </c>
      <c r="G369" s="359">
        <f t="shared" si="87"/>
        <v>7.3</v>
      </c>
      <c r="H369" s="359">
        <f t="shared" si="87"/>
        <v>7.8</v>
      </c>
      <c r="I369" s="359">
        <f t="shared" si="87"/>
        <v>8.3000000000000007</v>
      </c>
      <c r="J369" s="359">
        <f t="shared" si="87"/>
        <v>8.9</v>
      </c>
      <c r="K369" s="359">
        <f t="shared" si="87"/>
        <v>9.5</v>
      </c>
      <c r="L369" s="359">
        <f t="shared" si="87"/>
        <v>10.199999999999999</v>
      </c>
      <c r="M369" s="359">
        <f t="shared" si="87"/>
        <v>10.9</v>
      </c>
      <c r="N369" s="359">
        <f t="shared" si="87"/>
        <v>11.600000000000001</v>
      </c>
      <c r="O369" s="354"/>
      <c r="P369" s="303"/>
      <c r="Q369" s="303"/>
    </row>
    <row r="370" spans="1:17">
      <c r="A370" s="196" t="str">
        <f t="shared" si="86"/>
        <v>Male - U15 - Shot Putt 4kg</v>
      </c>
      <c r="B370" s="198" t="s">
        <v>150</v>
      </c>
      <c r="C370" s="198" t="s">
        <v>4</v>
      </c>
      <c r="D370" s="198" t="s">
        <v>270</v>
      </c>
      <c r="E370" s="255" t="s">
        <v>257</v>
      </c>
      <c r="F370" s="359">
        <v>7.4</v>
      </c>
      <c r="G370" s="359">
        <v>8</v>
      </c>
      <c r="H370" s="359">
        <v>8.6</v>
      </c>
      <c r="I370" s="359">
        <v>9.1999999999999993</v>
      </c>
      <c r="J370" s="359">
        <v>9.8000000000000007</v>
      </c>
      <c r="K370" s="359">
        <v>10.4</v>
      </c>
      <c r="L370" s="359">
        <v>11.2</v>
      </c>
      <c r="M370" s="359">
        <v>12</v>
      </c>
      <c r="N370" s="359">
        <v>12.8</v>
      </c>
      <c r="O370" s="354">
        <v>11.9</v>
      </c>
      <c r="P370" s="303">
        <v>11.5</v>
      </c>
      <c r="Q370" s="303">
        <v>14</v>
      </c>
    </row>
    <row r="371" spans="1:17">
      <c r="A371" s="196" t="str">
        <f t="shared" si="86"/>
        <v>Male - U16 - Shot Putt 4kg</v>
      </c>
      <c r="B371" s="198" t="s">
        <v>150</v>
      </c>
      <c r="C371" s="198" t="s">
        <v>1047</v>
      </c>
      <c r="D371" s="198" t="s">
        <v>270</v>
      </c>
      <c r="E371" s="255" t="s">
        <v>257</v>
      </c>
      <c r="F371" s="359">
        <f t="shared" ref="F371:N371" si="88">SUM(F370+F372)/2</f>
        <v>7.7</v>
      </c>
      <c r="G371" s="359">
        <f t="shared" si="88"/>
        <v>8.3000000000000007</v>
      </c>
      <c r="H371" s="359">
        <f t="shared" si="88"/>
        <v>8.8999999999999986</v>
      </c>
      <c r="I371" s="359">
        <f t="shared" si="88"/>
        <v>9.5</v>
      </c>
      <c r="J371" s="359">
        <f t="shared" si="88"/>
        <v>10.100000000000001</v>
      </c>
      <c r="K371" s="359">
        <f t="shared" si="88"/>
        <v>10.8</v>
      </c>
      <c r="L371" s="359">
        <f t="shared" si="88"/>
        <v>11.6</v>
      </c>
      <c r="M371" s="359">
        <f t="shared" si="88"/>
        <v>12.4</v>
      </c>
      <c r="N371" s="359">
        <f t="shared" si="88"/>
        <v>13.2</v>
      </c>
      <c r="O371" s="354"/>
      <c r="P371" s="303"/>
      <c r="Q371" s="303"/>
    </row>
    <row r="372" spans="1:17">
      <c r="A372" s="196" t="str">
        <f t="shared" si="86"/>
        <v>Male - U17 - Shot Putt 5kg</v>
      </c>
      <c r="B372" s="198" t="s">
        <v>150</v>
      </c>
      <c r="C372" s="198" t="s">
        <v>5</v>
      </c>
      <c r="D372" s="198" t="s">
        <v>270</v>
      </c>
      <c r="E372" s="255" t="s">
        <v>240</v>
      </c>
      <c r="F372" s="359">
        <v>8</v>
      </c>
      <c r="G372" s="359">
        <v>8.6</v>
      </c>
      <c r="H372" s="359">
        <v>9.1999999999999993</v>
      </c>
      <c r="I372" s="359">
        <v>9.8000000000000007</v>
      </c>
      <c r="J372" s="359">
        <v>10.4</v>
      </c>
      <c r="K372" s="359">
        <v>11.2</v>
      </c>
      <c r="L372" s="359">
        <v>12</v>
      </c>
      <c r="M372" s="359">
        <v>12.8</v>
      </c>
      <c r="N372" s="359">
        <v>13.6</v>
      </c>
      <c r="O372" s="354">
        <v>13.2</v>
      </c>
      <c r="P372" s="303">
        <v>12</v>
      </c>
      <c r="Q372" s="303">
        <v>15</v>
      </c>
    </row>
    <row r="373" spans="1:17">
      <c r="A373" s="196" t="str">
        <f t="shared" si="86"/>
        <v>Male - U18 - Shot Putt 5kg</v>
      </c>
      <c r="B373" s="198" t="s">
        <v>150</v>
      </c>
      <c r="C373" s="198" t="s">
        <v>1048</v>
      </c>
      <c r="D373" s="198" t="s">
        <v>270</v>
      </c>
      <c r="E373" s="255" t="s">
        <v>240</v>
      </c>
      <c r="F373" s="359">
        <f>SUM(F372+F374)/2</f>
        <v>8.6</v>
      </c>
      <c r="G373" s="359">
        <f t="shared" ref="G373:N373" si="89">SUM(G372+G374)/2</f>
        <v>9.1999999999999993</v>
      </c>
      <c r="H373" s="359">
        <f t="shared" si="89"/>
        <v>9.8000000000000007</v>
      </c>
      <c r="I373" s="359">
        <f t="shared" si="89"/>
        <v>10.5</v>
      </c>
      <c r="J373" s="359">
        <f t="shared" si="89"/>
        <v>11.2</v>
      </c>
      <c r="K373" s="359">
        <f t="shared" si="89"/>
        <v>12</v>
      </c>
      <c r="L373" s="359">
        <f t="shared" si="89"/>
        <v>12.8</v>
      </c>
      <c r="M373" s="359">
        <f t="shared" si="89"/>
        <v>13.600000000000001</v>
      </c>
      <c r="N373" s="359">
        <f t="shared" si="89"/>
        <v>14.399999999999999</v>
      </c>
      <c r="O373" s="354"/>
      <c r="P373" s="303"/>
      <c r="Q373" s="303"/>
    </row>
    <row r="374" spans="1:17">
      <c r="A374" s="196" t="str">
        <f t="shared" si="86"/>
        <v>Male - U20 - Shot Putt 6kg</v>
      </c>
      <c r="B374" s="198" t="s">
        <v>150</v>
      </c>
      <c r="C374" s="198" t="s">
        <v>203</v>
      </c>
      <c r="D374" s="198" t="s">
        <v>270</v>
      </c>
      <c r="E374" s="255" t="s">
        <v>241</v>
      </c>
      <c r="F374" s="359">
        <v>9.1999999999999993</v>
      </c>
      <c r="G374" s="359">
        <v>9.8000000000000007</v>
      </c>
      <c r="H374" s="359">
        <v>10.4</v>
      </c>
      <c r="I374" s="359">
        <v>11.2</v>
      </c>
      <c r="J374" s="359">
        <v>12</v>
      </c>
      <c r="K374" s="359">
        <v>12.8</v>
      </c>
      <c r="L374" s="359">
        <v>13.6</v>
      </c>
      <c r="M374" s="359">
        <v>14.4</v>
      </c>
      <c r="N374" s="359">
        <v>15.2</v>
      </c>
      <c r="O374" s="354">
        <v>14.7</v>
      </c>
      <c r="P374" s="303">
        <v>11.5</v>
      </c>
      <c r="Q374" s="303">
        <v>15</v>
      </c>
    </row>
    <row r="375" spans="1:17">
      <c r="A375" s="196" t="str">
        <f t="shared" si="86"/>
        <v>Male - Senior - Shot Putt 7.2kg</v>
      </c>
      <c r="B375" s="198" t="s">
        <v>150</v>
      </c>
      <c r="C375" s="198" t="s">
        <v>7</v>
      </c>
      <c r="D375" s="198" t="s">
        <v>270</v>
      </c>
      <c r="E375" s="255" t="s">
        <v>243</v>
      </c>
      <c r="F375" s="359">
        <v>10.4</v>
      </c>
      <c r="G375" s="359">
        <v>11.2</v>
      </c>
      <c r="H375" s="359">
        <v>12</v>
      </c>
      <c r="I375" s="359">
        <v>12.8</v>
      </c>
      <c r="J375" s="359">
        <v>13.6</v>
      </c>
      <c r="K375" s="359">
        <v>14.4</v>
      </c>
      <c r="L375" s="359">
        <v>15.2</v>
      </c>
      <c r="M375" s="359">
        <v>16</v>
      </c>
      <c r="N375" s="359">
        <v>16.5</v>
      </c>
      <c r="O375" s="354">
        <v>15</v>
      </c>
      <c r="P375" s="303">
        <v>12.95</v>
      </c>
      <c r="Q375" s="303">
        <v>16.5</v>
      </c>
    </row>
    <row r="376" spans="1:17">
      <c r="A376" s="196" t="str">
        <f t="shared" si="86"/>
        <v>Male - U13 - Discus 1kg</v>
      </c>
      <c r="B376" s="198" t="s">
        <v>150</v>
      </c>
      <c r="C376" s="198" t="s">
        <v>3</v>
      </c>
      <c r="D376" s="198" t="s">
        <v>270</v>
      </c>
      <c r="E376" s="255" t="s">
        <v>242</v>
      </c>
      <c r="F376" s="359">
        <v>10</v>
      </c>
      <c r="G376" s="359">
        <v>12</v>
      </c>
      <c r="H376" s="359">
        <v>14</v>
      </c>
      <c r="I376" s="359">
        <v>16</v>
      </c>
      <c r="J376" s="359">
        <v>18</v>
      </c>
      <c r="K376" s="359">
        <v>20</v>
      </c>
      <c r="L376" s="359">
        <v>22</v>
      </c>
      <c r="M376" s="359">
        <v>24</v>
      </c>
      <c r="N376" s="359">
        <v>26</v>
      </c>
      <c r="O376" s="354"/>
      <c r="P376" s="303"/>
      <c r="Q376" s="303"/>
    </row>
    <row r="377" spans="1:17">
      <c r="A377" s="196" t="str">
        <f t="shared" si="86"/>
        <v>Male - U14 - Discus 1kg</v>
      </c>
      <c r="B377" s="198" t="s">
        <v>150</v>
      </c>
      <c r="C377" s="198" t="s">
        <v>1046</v>
      </c>
      <c r="D377" s="198" t="s">
        <v>270</v>
      </c>
      <c r="E377" s="255" t="s">
        <v>242</v>
      </c>
      <c r="F377" s="359">
        <f t="shared" ref="F377:N377" si="90">SUM(F376+F378)/2</f>
        <v>13</v>
      </c>
      <c r="G377" s="359">
        <f t="shared" si="90"/>
        <v>15</v>
      </c>
      <c r="H377" s="359">
        <f t="shared" si="90"/>
        <v>17</v>
      </c>
      <c r="I377" s="359">
        <f t="shared" si="90"/>
        <v>19</v>
      </c>
      <c r="J377" s="359">
        <f t="shared" si="90"/>
        <v>21</v>
      </c>
      <c r="K377" s="359">
        <f t="shared" si="90"/>
        <v>23</v>
      </c>
      <c r="L377" s="359">
        <f t="shared" si="90"/>
        <v>25.5</v>
      </c>
      <c r="M377" s="359">
        <f t="shared" si="90"/>
        <v>28</v>
      </c>
      <c r="N377" s="359">
        <f t="shared" si="90"/>
        <v>30.5</v>
      </c>
      <c r="O377" s="354"/>
      <c r="P377" s="303"/>
      <c r="Q377" s="303"/>
    </row>
    <row r="378" spans="1:17">
      <c r="A378" s="196" t="str">
        <f t="shared" si="86"/>
        <v>Male - U15 - Discus 1.25kg</v>
      </c>
      <c r="B378" s="198" t="s">
        <v>150</v>
      </c>
      <c r="C378" s="198" t="s">
        <v>4</v>
      </c>
      <c r="D378" s="198" t="s">
        <v>270</v>
      </c>
      <c r="E378" s="255" t="s">
        <v>244</v>
      </c>
      <c r="F378" s="359">
        <v>16</v>
      </c>
      <c r="G378" s="359">
        <v>18</v>
      </c>
      <c r="H378" s="359">
        <v>20</v>
      </c>
      <c r="I378" s="359">
        <v>22</v>
      </c>
      <c r="J378" s="359">
        <v>24</v>
      </c>
      <c r="K378" s="359">
        <v>26</v>
      </c>
      <c r="L378" s="359">
        <v>29</v>
      </c>
      <c r="M378" s="359">
        <v>32</v>
      </c>
      <c r="N378" s="359">
        <v>35</v>
      </c>
      <c r="O378" s="354">
        <v>31</v>
      </c>
      <c r="P378" s="303">
        <v>31</v>
      </c>
      <c r="Q378" s="303">
        <v>42</v>
      </c>
    </row>
    <row r="379" spans="1:17">
      <c r="A379" s="196" t="str">
        <f t="shared" si="86"/>
        <v>Male - U16 - Duscus 1.25kg</v>
      </c>
      <c r="B379" s="198" t="s">
        <v>150</v>
      </c>
      <c r="C379" s="198" t="s">
        <v>1047</v>
      </c>
      <c r="D379" s="198" t="s">
        <v>270</v>
      </c>
      <c r="E379" s="255" t="s">
        <v>1049</v>
      </c>
      <c r="F379" s="359">
        <f t="shared" ref="F379:N379" si="91">SUM(F378+F380)/2</f>
        <v>18</v>
      </c>
      <c r="G379" s="359">
        <f t="shared" si="91"/>
        <v>20</v>
      </c>
      <c r="H379" s="359">
        <f t="shared" si="91"/>
        <v>22</v>
      </c>
      <c r="I379" s="359">
        <f t="shared" si="91"/>
        <v>24</v>
      </c>
      <c r="J379" s="359">
        <f t="shared" si="91"/>
        <v>26.5</v>
      </c>
      <c r="K379" s="359">
        <f t="shared" si="91"/>
        <v>29</v>
      </c>
      <c r="L379" s="359">
        <f t="shared" si="91"/>
        <v>32</v>
      </c>
      <c r="M379" s="359">
        <f t="shared" si="91"/>
        <v>35</v>
      </c>
      <c r="N379" s="359">
        <f t="shared" si="91"/>
        <v>38</v>
      </c>
      <c r="O379" s="354"/>
      <c r="P379" s="303"/>
      <c r="Q379" s="303"/>
    </row>
    <row r="380" spans="1:17">
      <c r="A380" s="196" t="str">
        <f t="shared" si="86"/>
        <v>Male - U17 - Discus 1.5kg</v>
      </c>
      <c r="B380" s="198" t="s">
        <v>150</v>
      </c>
      <c r="C380" s="198" t="s">
        <v>5</v>
      </c>
      <c r="D380" s="198" t="s">
        <v>270</v>
      </c>
      <c r="E380" s="255" t="s">
        <v>245</v>
      </c>
      <c r="F380" s="359">
        <v>20</v>
      </c>
      <c r="G380" s="359">
        <v>22</v>
      </c>
      <c r="H380" s="359">
        <v>24</v>
      </c>
      <c r="I380" s="359">
        <v>26</v>
      </c>
      <c r="J380" s="359">
        <v>29</v>
      </c>
      <c r="K380" s="359">
        <v>32</v>
      </c>
      <c r="L380" s="359">
        <v>35</v>
      </c>
      <c r="M380" s="359">
        <v>38</v>
      </c>
      <c r="N380" s="359">
        <v>41</v>
      </c>
      <c r="O380" s="354">
        <v>40</v>
      </c>
      <c r="P380" s="303">
        <v>35.5</v>
      </c>
      <c r="Q380" s="303">
        <v>46</v>
      </c>
    </row>
    <row r="381" spans="1:17">
      <c r="A381" s="196" t="str">
        <f t="shared" si="86"/>
        <v>Male - U18 - Discus 1.5kg</v>
      </c>
      <c r="B381" s="198" t="s">
        <v>150</v>
      </c>
      <c r="C381" s="198" t="s">
        <v>1048</v>
      </c>
      <c r="D381" s="198" t="s">
        <v>270</v>
      </c>
      <c r="E381" s="255" t="s">
        <v>245</v>
      </c>
      <c r="F381" s="359">
        <f t="shared" ref="F381:N381" si="92">SUM(F380+F382)/2</f>
        <v>21</v>
      </c>
      <c r="G381" s="359">
        <f t="shared" si="92"/>
        <v>23</v>
      </c>
      <c r="H381" s="359">
        <f t="shared" si="92"/>
        <v>25</v>
      </c>
      <c r="I381" s="359">
        <f t="shared" si="92"/>
        <v>27.5</v>
      </c>
      <c r="J381" s="359">
        <f t="shared" si="92"/>
        <v>30.5</v>
      </c>
      <c r="K381" s="359">
        <f t="shared" si="92"/>
        <v>33.5</v>
      </c>
      <c r="L381" s="359">
        <f t="shared" si="92"/>
        <v>36.5</v>
      </c>
      <c r="M381" s="359">
        <f t="shared" si="92"/>
        <v>39.5</v>
      </c>
      <c r="N381" s="359">
        <f t="shared" si="92"/>
        <v>42.5</v>
      </c>
      <c r="O381" s="354"/>
      <c r="P381" s="303"/>
      <c r="Q381" s="303"/>
    </row>
    <row r="382" spans="1:17">
      <c r="A382" s="196" t="str">
        <f t="shared" si="86"/>
        <v>Male - U20 - Discus 1.75kg</v>
      </c>
      <c r="B382" s="198" t="s">
        <v>150</v>
      </c>
      <c r="C382" s="198" t="s">
        <v>203</v>
      </c>
      <c r="D382" s="198" t="s">
        <v>270</v>
      </c>
      <c r="E382" s="255" t="s">
        <v>246</v>
      </c>
      <c r="F382" s="359">
        <v>22</v>
      </c>
      <c r="G382" s="359">
        <v>24</v>
      </c>
      <c r="H382" s="359">
        <v>26</v>
      </c>
      <c r="I382" s="359">
        <v>29</v>
      </c>
      <c r="J382" s="359">
        <v>32</v>
      </c>
      <c r="K382" s="359">
        <v>35</v>
      </c>
      <c r="L382" s="359">
        <v>38</v>
      </c>
      <c r="M382" s="359">
        <v>41</v>
      </c>
      <c r="N382" s="359">
        <v>44</v>
      </c>
      <c r="O382" s="354">
        <v>42</v>
      </c>
      <c r="P382" s="303">
        <v>35</v>
      </c>
      <c r="Q382" s="303">
        <v>48</v>
      </c>
    </row>
    <row r="383" spans="1:17">
      <c r="A383" s="196" t="str">
        <f t="shared" si="86"/>
        <v>Male - Senior - Discus 2kg</v>
      </c>
      <c r="B383" s="198" t="s">
        <v>150</v>
      </c>
      <c r="C383" s="198" t="s">
        <v>7</v>
      </c>
      <c r="D383" s="198" t="s">
        <v>270</v>
      </c>
      <c r="E383" s="255" t="s">
        <v>247</v>
      </c>
      <c r="F383" s="359">
        <v>29</v>
      </c>
      <c r="G383" s="359">
        <v>32</v>
      </c>
      <c r="H383" s="359">
        <v>35</v>
      </c>
      <c r="I383" s="359">
        <v>38</v>
      </c>
      <c r="J383" s="359">
        <v>41</v>
      </c>
      <c r="K383" s="359">
        <v>44</v>
      </c>
      <c r="L383" s="359">
        <v>47</v>
      </c>
      <c r="M383" s="359">
        <v>50</v>
      </c>
      <c r="N383" s="359">
        <v>52</v>
      </c>
      <c r="O383" s="354">
        <v>45.5</v>
      </c>
      <c r="P383" s="303">
        <v>40</v>
      </c>
      <c r="Q383" s="303">
        <v>56</v>
      </c>
    </row>
    <row r="384" spans="1:17">
      <c r="A384" s="196" t="str">
        <f t="shared" si="86"/>
        <v>Male - U14 - Hammer 3kg</v>
      </c>
      <c r="B384" s="198" t="s">
        <v>150</v>
      </c>
      <c r="C384" s="198" t="s">
        <v>1046</v>
      </c>
      <c r="D384" s="198" t="s">
        <v>270</v>
      </c>
      <c r="E384" s="255" t="s">
        <v>259</v>
      </c>
      <c r="F384" s="359">
        <v>12</v>
      </c>
      <c r="G384" s="359">
        <v>15</v>
      </c>
      <c r="H384" s="359">
        <v>18</v>
      </c>
      <c r="I384" s="359">
        <v>21</v>
      </c>
      <c r="J384" s="359">
        <v>24</v>
      </c>
      <c r="K384" s="359">
        <v>27</v>
      </c>
      <c r="L384" s="359">
        <v>30</v>
      </c>
      <c r="M384" s="359">
        <v>33</v>
      </c>
      <c r="N384" s="359">
        <v>36</v>
      </c>
      <c r="O384" s="354"/>
      <c r="P384" s="303"/>
      <c r="Q384" s="303"/>
    </row>
    <row r="385" spans="1:17">
      <c r="A385" s="196" t="str">
        <f t="shared" si="86"/>
        <v>Male - U15 - Hammer 4kg</v>
      </c>
      <c r="B385" s="198" t="s">
        <v>150</v>
      </c>
      <c r="C385" s="198" t="s">
        <v>4</v>
      </c>
      <c r="D385" s="198" t="s">
        <v>270</v>
      </c>
      <c r="E385" s="255" t="s">
        <v>248</v>
      </c>
      <c r="F385" s="359">
        <v>18</v>
      </c>
      <c r="G385" s="359">
        <v>21</v>
      </c>
      <c r="H385" s="359">
        <v>24</v>
      </c>
      <c r="I385" s="359">
        <v>27</v>
      </c>
      <c r="J385" s="359">
        <v>30</v>
      </c>
      <c r="K385" s="359">
        <v>33</v>
      </c>
      <c r="L385" s="359">
        <v>36</v>
      </c>
      <c r="M385" s="359">
        <v>39</v>
      </c>
      <c r="N385" s="359">
        <v>42</v>
      </c>
      <c r="O385" s="354">
        <v>32</v>
      </c>
      <c r="P385" s="303">
        <v>28</v>
      </c>
      <c r="Q385" s="303">
        <v>48</v>
      </c>
    </row>
    <row r="386" spans="1:17">
      <c r="A386" s="196" t="str">
        <f t="shared" si="86"/>
        <v>Male - U16 - Hammer 4kg</v>
      </c>
      <c r="B386" s="198" t="s">
        <v>150</v>
      </c>
      <c r="C386" s="198" t="s">
        <v>1047</v>
      </c>
      <c r="D386" s="198" t="s">
        <v>270</v>
      </c>
      <c r="E386" s="255" t="s">
        <v>248</v>
      </c>
      <c r="F386" s="359">
        <f t="shared" ref="F386:N386" si="93">SUM(F385+F387)/2</f>
        <v>22.5</v>
      </c>
      <c r="G386" s="359">
        <f t="shared" si="93"/>
        <v>25.5</v>
      </c>
      <c r="H386" s="359">
        <f t="shared" si="93"/>
        <v>28.5</v>
      </c>
      <c r="I386" s="359">
        <f t="shared" si="93"/>
        <v>31.5</v>
      </c>
      <c r="J386" s="359">
        <f t="shared" si="93"/>
        <v>34.5</v>
      </c>
      <c r="K386" s="359">
        <f t="shared" si="93"/>
        <v>37.5</v>
      </c>
      <c r="L386" s="359">
        <f t="shared" si="93"/>
        <v>40.5</v>
      </c>
      <c r="M386" s="359">
        <f t="shared" si="93"/>
        <v>43.5</v>
      </c>
      <c r="N386" s="359">
        <f t="shared" si="93"/>
        <v>46.5</v>
      </c>
      <c r="O386" s="354"/>
      <c r="P386" s="303"/>
      <c r="Q386" s="303"/>
    </row>
    <row r="387" spans="1:17">
      <c r="A387" s="196" t="str">
        <f t="shared" si="86"/>
        <v>Male - U17 - Hammer 5kg</v>
      </c>
      <c r="B387" s="198" t="s">
        <v>150</v>
      </c>
      <c r="C387" s="198" t="s">
        <v>5</v>
      </c>
      <c r="D387" s="198" t="s">
        <v>270</v>
      </c>
      <c r="E387" s="255" t="s">
        <v>249</v>
      </c>
      <c r="F387" s="359">
        <v>27</v>
      </c>
      <c r="G387" s="359">
        <v>30</v>
      </c>
      <c r="H387" s="359">
        <v>33</v>
      </c>
      <c r="I387" s="359">
        <v>36</v>
      </c>
      <c r="J387" s="359">
        <v>39</v>
      </c>
      <c r="K387" s="359">
        <v>42</v>
      </c>
      <c r="L387" s="359">
        <v>45</v>
      </c>
      <c r="M387" s="359">
        <v>48</v>
      </c>
      <c r="N387" s="359">
        <v>51</v>
      </c>
      <c r="O387" s="354">
        <v>45</v>
      </c>
      <c r="P387" s="303">
        <v>32</v>
      </c>
      <c r="Q387" s="303">
        <v>58</v>
      </c>
    </row>
    <row r="388" spans="1:17">
      <c r="A388" s="196" t="str">
        <f t="shared" si="86"/>
        <v>Male - U18 - Hammer 5kg</v>
      </c>
      <c r="B388" s="198" t="s">
        <v>150</v>
      </c>
      <c r="C388" s="198" t="s">
        <v>1048</v>
      </c>
      <c r="D388" s="198" t="s">
        <v>270</v>
      </c>
      <c r="E388" s="255" t="s">
        <v>249</v>
      </c>
      <c r="F388" s="359">
        <f t="shared" ref="F388:N388" si="94">SUM(F387+F389)/2</f>
        <v>28.5</v>
      </c>
      <c r="G388" s="359">
        <f t="shared" si="94"/>
        <v>31.5</v>
      </c>
      <c r="H388" s="359">
        <f t="shared" si="94"/>
        <v>34.5</v>
      </c>
      <c r="I388" s="359">
        <f t="shared" si="94"/>
        <v>37.5</v>
      </c>
      <c r="J388" s="359">
        <f t="shared" si="94"/>
        <v>40.5</v>
      </c>
      <c r="K388" s="359">
        <f t="shared" si="94"/>
        <v>43.5</v>
      </c>
      <c r="L388" s="359">
        <f t="shared" si="94"/>
        <v>46.5</v>
      </c>
      <c r="M388" s="359">
        <f t="shared" si="94"/>
        <v>49.5</v>
      </c>
      <c r="N388" s="359">
        <f t="shared" si="94"/>
        <v>52.5</v>
      </c>
      <c r="O388" s="354"/>
      <c r="P388" s="303"/>
      <c r="Q388" s="303"/>
    </row>
    <row r="389" spans="1:17">
      <c r="A389" s="196" t="str">
        <f t="shared" si="86"/>
        <v>Male - U20 - Hammer 6kg</v>
      </c>
      <c r="B389" s="198" t="s">
        <v>150</v>
      </c>
      <c r="C389" s="198" t="s">
        <v>203</v>
      </c>
      <c r="D389" s="198" t="s">
        <v>270</v>
      </c>
      <c r="E389" s="255" t="s">
        <v>250</v>
      </c>
      <c r="F389" s="359">
        <v>30</v>
      </c>
      <c r="G389" s="359">
        <v>33</v>
      </c>
      <c r="H389" s="359">
        <v>36</v>
      </c>
      <c r="I389" s="359">
        <v>39</v>
      </c>
      <c r="J389" s="359">
        <v>42</v>
      </c>
      <c r="K389" s="359">
        <v>45</v>
      </c>
      <c r="L389" s="359">
        <v>48</v>
      </c>
      <c r="M389" s="359">
        <v>51</v>
      </c>
      <c r="N389" s="359">
        <v>54</v>
      </c>
      <c r="O389" s="354">
        <v>44</v>
      </c>
      <c r="P389" s="303">
        <v>29</v>
      </c>
      <c r="Q389" s="303">
        <v>63</v>
      </c>
    </row>
    <row r="390" spans="1:17">
      <c r="A390" s="196" t="str">
        <f t="shared" si="86"/>
        <v>Male - Senior - Hammer 7.26kg</v>
      </c>
      <c r="B390" s="198" t="s">
        <v>150</v>
      </c>
      <c r="C390" s="198" t="s">
        <v>7</v>
      </c>
      <c r="D390" s="198" t="s">
        <v>270</v>
      </c>
      <c r="E390" s="255" t="s">
        <v>251</v>
      </c>
      <c r="F390" s="359">
        <v>39</v>
      </c>
      <c r="G390" s="359">
        <v>42</v>
      </c>
      <c r="H390" s="359">
        <v>45</v>
      </c>
      <c r="I390" s="359">
        <v>48</v>
      </c>
      <c r="J390" s="359">
        <v>51</v>
      </c>
      <c r="K390" s="359">
        <v>54</v>
      </c>
      <c r="L390" s="359">
        <v>57</v>
      </c>
      <c r="M390" s="359">
        <v>60</v>
      </c>
      <c r="N390" s="359">
        <v>62</v>
      </c>
      <c r="O390" s="354">
        <v>57</v>
      </c>
      <c r="P390" s="303">
        <v>44</v>
      </c>
      <c r="Q390" s="303">
        <v>69</v>
      </c>
    </row>
    <row r="391" spans="1:17">
      <c r="A391" s="196" t="str">
        <f t="shared" si="86"/>
        <v>Male - U10 - Howler/Rounders/Cricket Ball Throw</v>
      </c>
      <c r="B391" s="198" t="s">
        <v>150</v>
      </c>
      <c r="C391" s="198" t="s">
        <v>554</v>
      </c>
      <c r="D391" s="198" t="s">
        <v>270</v>
      </c>
      <c r="E391" s="255" t="s">
        <v>585</v>
      </c>
      <c r="F391" s="359">
        <v>8</v>
      </c>
      <c r="G391" s="359">
        <v>10</v>
      </c>
      <c r="H391" s="359">
        <v>12</v>
      </c>
      <c r="I391" s="359">
        <v>14</v>
      </c>
      <c r="J391" s="359">
        <v>16</v>
      </c>
      <c r="K391" s="359">
        <v>18</v>
      </c>
      <c r="L391" s="359">
        <v>20</v>
      </c>
      <c r="M391" s="359">
        <v>22</v>
      </c>
      <c r="N391" s="359">
        <v>24</v>
      </c>
      <c r="O391" s="354"/>
      <c r="P391" s="303"/>
      <c r="Q391" s="303"/>
    </row>
    <row r="392" spans="1:17">
      <c r="A392" s="196" t="str">
        <f t="shared" si="86"/>
        <v>Male - U12 - Howler/Rounders/Cricket Ball Throw</v>
      </c>
      <c r="B392" s="198" t="s">
        <v>150</v>
      </c>
      <c r="C392" s="198" t="s">
        <v>555</v>
      </c>
      <c r="D392" s="198" t="s">
        <v>270</v>
      </c>
      <c r="E392" s="255" t="s">
        <v>585</v>
      </c>
      <c r="F392" s="359">
        <v>14</v>
      </c>
      <c r="G392" s="359">
        <v>16</v>
      </c>
      <c r="H392" s="359">
        <v>18</v>
      </c>
      <c r="I392" s="359">
        <v>20</v>
      </c>
      <c r="J392" s="359">
        <v>22</v>
      </c>
      <c r="K392" s="359">
        <v>24</v>
      </c>
      <c r="L392" s="359">
        <v>26</v>
      </c>
      <c r="M392" s="359">
        <v>28</v>
      </c>
      <c r="N392" s="359">
        <v>30</v>
      </c>
      <c r="O392" s="354"/>
      <c r="P392" s="303"/>
      <c r="Q392" s="303"/>
    </row>
    <row r="393" spans="1:17">
      <c r="A393" s="196" t="str">
        <f t="shared" si="86"/>
        <v>Male - U13 - Javelin 400g</v>
      </c>
      <c r="B393" s="198" t="s">
        <v>150</v>
      </c>
      <c r="C393" s="198" t="s">
        <v>3</v>
      </c>
      <c r="D393" s="198" t="s">
        <v>270</v>
      </c>
      <c r="E393" s="255" t="s">
        <v>252</v>
      </c>
      <c r="F393" s="359">
        <v>12</v>
      </c>
      <c r="G393" s="359">
        <v>14</v>
      </c>
      <c r="H393" s="359">
        <v>17</v>
      </c>
      <c r="I393" s="359">
        <v>20</v>
      </c>
      <c r="J393" s="359">
        <v>23</v>
      </c>
      <c r="K393" s="359">
        <v>26</v>
      </c>
      <c r="L393" s="359">
        <v>29</v>
      </c>
      <c r="M393" s="359">
        <v>32</v>
      </c>
      <c r="N393" s="359">
        <v>35</v>
      </c>
      <c r="O393" s="354"/>
      <c r="P393" s="303"/>
      <c r="Q393" s="303"/>
    </row>
    <row r="394" spans="1:17">
      <c r="A394" s="196" t="str">
        <f t="shared" si="86"/>
        <v>Male - U14 - Javelin 500g</v>
      </c>
      <c r="B394" s="198" t="s">
        <v>150</v>
      </c>
      <c r="C394" s="198" t="s">
        <v>1046</v>
      </c>
      <c r="D394" s="198" t="s">
        <v>270</v>
      </c>
      <c r="E394" s="255" t="s">
        <v>260</v>
      </c>
      <c r="F394" s="359">
        <f t="shared" ref="F394:N394" si="95">SUM(F393+F395)/2</f>
        <v>16</v>
      </c>
      <c r="G394" s="359">
        <f t="shared" si="95"/>
        <v>18.5</v>
      </c>
      <c r="H394" s="359">
        <f t="shared" si="95"/>
        <v>21.5</v>
      </c>
      <c r="I394" s="359">
        <f t="shared" si="95"/>
        <v>24.5</v>
      </c>
      <c r="J394" s="359">
        <f t="shared" si="95"/>
        <v>27.5</v>
      </c>
      <c r="K394" s="359">
        <f t="shared" si="95"/>
        <v>30.5</v>
      </c>
      <c r="L394" s="359">
        <f t="shared" si="95"/>
        <v>33.5</v>
      </c>
      <c r="M394" s="359">
        <f t="shared" si="95"/>
        <v>36.5</v>
      </c>
      <c r="N394" s="359">
        <f t="shared" si="95"/>
        <v>39.5</v>
      </c>
      <c r="O394" s="354"/>
      <c r="P394" s="303"/>
      <c r="Q394" s="303"/>
    </row>
    <row r="395" spans="1:17">
      <c r="A395" s="196" t="str">
        <f t="shared" si="86"/>
        <v>Male - U15 - Javelin 600g</v>
      </c>
      <c r="B395" s="198" t="s">
        <v>150</v>
      </c>
      <c r="C395" s="198" t="s">
        <v>4</v>
      </c>
      <c r="D395" s="198" t="s">
        <v>270</v>
      </c>
      <c r="E395" s="255" t="s">
        <v>253</v>
      </c>
      <c r="F395" s="359">
        <v>20</v>
      </c>
      <c r="G395" s="359">
        <v>23</v>
      </c>
      <c r="H395" s="359">
        <v>26</v>
      </c>
      <c r="I395" s="359">
        <v>29</v>
      </c>
      <c r="J395" s="359">
        <v>32</v>
      </c>
      <c r="K395" s="359">
        <v>35</v>
      </c>
      <c r="L395" s="359">
        <v>38</v>
      </c>
      <c r="M395" s="359">
        <v>41</v>
      </c>
      <c r="N395" s="359">
        <v>44</v>
      </c>
      <c r="O395" s="354">
        <v>41</v>
      </c>
      <c r="P395" s="303">
        <v>38</v>
      </c>
      <c r="Q395" s="303">
        <v>50</v>
      </c>
    </row>
    <row r="396" spans="1:17">
      <c r="A396" s="196" t="str">
        <f t="shared" si="86"/>
        <v>Male - U16 - Javelin 600g</v>
      </c>
      <c r="B396" s="198" t="s">
        <v>150</v>
      </c>
      <c r="C396" s="198" t="s">
        <v>1047</v>
      </c>
      <c r="D396" s="198" t="s">
        <v>270</v>
      </c>
      <c r="E396" s="255" t="s">
        <v>253</v>
      </c>
      <c r="F396" s="359">
        <f t="shared" ref="F396:N396" si="96">SUM(F395+F397)/2</f>
        <v>23</v>
      </c>
      <c r="G396" s="359">
        <f t="shared" si="96"/>
        <v>26</v>
      </c>
      <c r="H396" s="359">
        <f t="shared" si="96"/>
        <v>29</v>
      </c>
      <c r="I396" s="359">
        <f t="shared" si="96"/>
        <v>32</v>
      </c>
      <c r="J396" s="359">
        <f t="shared" si="96"/>
        <v>35</v>
      </c>
      <c r="K396" s="359">
        <f t="shared" si="96"/>
        <v>38</v>
      </c>
      <c r="L396" s="359">
        <f t="shared" si="96"/>
        <v>41</v>
      </c>
      <c r="M396" s="359">
        <f t="shared" si="96"/>
        <v>44</v>
      </c>
      <c r="N396" s="359">
        <f t="shared" si="96"/>
        <v>47</v>
      </c>
      <c r="O396" s="354"/>
      <c r="P396" s="303"/>
      <c r="Q396" s="303"/>
    </row>
    <row r="397" spans="1:17">
      <c r="A397" s="196" t="str">
        <f t="shared" si="86"/>
        <v>Male - U17 - Javelin 700g</v>
      </c>
      <c r="B397" s="198" t="s">
        <v>150</v>
      </c>
      <c r="C397" s="198" t="s">
        <v>5</v>
      </c>
      <c r="D397" s="198" t="s">
        <v>270</v>
      </c>
      <c r="E397" s="255" t="s">
        <v>254</v>
      </c>
      <c r="F397" s="359">
        <v>26</v>
      </c>
      <c r="G397" s="359">
        <v>29</v>
      </c>
      <c r="H397" s="359">
        <v>32</v>
      </c>
      <c r="I397" s="359">
        <v>35</v>
      </c>
      <c r="J397" s="359">
        <v>38</v>
      </c>
      <c r="K397" s="359">
        <v>41</v>
      </c>
      <c r="L397" s="359">
        <v>44</v>
      </c>
      <c r="M397" s="359">
        <v>47</v>
      </c>
      <c r="N397" s="359">
        <v>50</v>
      </c>
      <c r="O397" s="354">
        <v>50</v>
      </c>
      <c r="P397" s="303">
        <v>44</v>
      </c>
      <c r="Q397" s="303">
        <v>59</v>
      </c>
    </row>
    <row r="398" spans="1:17">
      <c r="A398" s="196" t="str">
        <f t="shared" si="86"/>
        <v>Male - U18 - Javelin 700g</v>
      </c>
      <c r="B398" s="198" t="s">
        <v>150</v>
      </c>
      <c r="C398" s="198" t="s">
        <v>1048</v>
      </c>
      <c r="D398" s="198" t="s">
        <v>270</v>
      </c>
      <c r="E398" s="255" t="s">
        <v>254</v>
      </c>
      <c r="F398" s="359">
        <f t="shared" ref="F398:N398" si="97">SUM(F397+F399)/2</f>
        <v>29</v>
      </c>
      <c r="G398" s="359">
        <f t="shared" si="97"/>
        <v>32</v>
      </c>
      <c r="H398" s="359">
        <f t="shared" si="97"/>
        <v>35</v>
      </c>
      <c r="I398" s="359">
        <f t="shared" si="97"/>
        <v>38</v>
      </c>
      <c r="J398" s="359">
        <f t="shared" si="97"/>
        <v>41</v>
      </c>
      <c r="K398" s="359">
        <f t="shared" si="97"/>
        <v>44</v>
      </c>
      <c r="L398" s="359">
        <f t="shared" si="97"/>
        <v>47</v>
      </c>
      <c r="M398" s="359">
        <f t="shared" si="97"/>
        <v>50</v>
      </c>
      <c r="N398" s="359">
        <f t="shared" si="97"/>
        <v>53</v>
      </c>
      <c r="O398" s="354"/>
      <c r="P398" s="303"/>
      <c r="Q398" s="303"/>
    </row>
    <row r="399" spans="1:17">
      <c r="A399" s="196" t="str">
        <f t="shared" si="86"/>
        <v>Male - U20 - Javelin 800g</v>
      </c>
      <c r="B399" s="198" t="s">
        <v>150</v>
      </c>
      <c r="C399" s="198" t="s">
        <v>203</v>
      </c>
      <c r="D399" s="198" t="s">
        <v>270</v>
      </c>
      <c r="E399" s="255" t="s">
        <v>255</v>
      </c>
      <c r="F399" s="359">
        <v>32</v>
      </c>
      <c r="G399" s="359">
        <v>35</v>
      </c>
      <c r="H399" s="359">
        <v>38</v>
      </c>
      <c r="I399" s="359">
        <v>41</v>
      </c>
      <c r="J399" s="359">
        <v>44</v>
      </c>
      <c r="K399" s="359">
        <v>47</v>
      </c>
      <c r="L399" s="359">
        <v>50</v>
      </c>
      <c r="M399" s="359">
        <v>53</v>
      </c>
      <c r="N399" s="359">
        <v>56</v>
      </c>
      <c r="O399" s="354">
        <v>53</v>
      </c>
      <c r="P399" s="303">
        <v>43</v>
      </c>
      <c r="Q399" s="303">
        <v>60</v>
      </c>
    </row>
    <row r="400" spans="1:17">
      <c r="A400" s="196" t="str">
        <f t="shared" si="86"/>
        <v>Male - Senior - Javelin 800g</v>
      </c>
      <c r="B400" s="198" t="s">
        <v>150</v>
      </c>
      <c r="C400" s="198" t="s">
        <v>7</v>
      </c>
      <c r="D400" s="198" t="s">
        <v>270</v>
      </c>
      <c r="E400" s="255" t="s">
        <v>255</v>
      </c>
      <c r="F400" s="359">
        <v>44</v>
      </c>
      <c r="G400" s="359">
        <v>47</v>
      </c>
      <c r="H400" s="359">
        <v>50</v>
      </c>
      <c r="I400" s="359">
        <v>53</v>
      </c>
      <c r="J400" s="359">
        <v>56</v>
      </c>
      <c r="K400" s="359">
        <v>59</v>
      </c>
      <c r="L400" s="359">
        <v>62</v>
      </c>
      <c r="M400" s="359">
        <v>65</v>
      </c>
      <c r="N400" s="359">
        <v>67</v>
      </c>
      <c r="O400" s="354">
        <v>62.5</v>
      </c>
      <c r="P400" s="303">
        <v>53</v>
      </c>
      <c r="Q400" s="303">
        <v>70</v>
      </c>
    </row>
    <row r="401" spans="1:17">
      <c r="A401" s="196" t="str">
        <f t="shared" ref="A401:A427" si="98">B401&amp;" - "&amp;C401&amp;" - "&amp;E401</f>
        <v>Male - U10 - Chest Push - Football/Netball Size 5</v>
      </c>
      <c r="B401" s="198" t="s">
        <v>150</v>
      </c>
      <c r="C401" s="198" t="s">
        <v>554</v>
      </c>
      <c r="D401" s="198" t="s">
        <v>270</v>
      </c>
      <c r="E401" s="255" t="s">
        <v>582</v>
      </c>
      <c r="F401" s="359">
        <v>6</v>
      </c>
      <c r="G401" s="359">
        <v>6.5</v>
      </c>
      <c r="H401" s="359">
        <v>7</v>
      </c>
      <c r="I401" s="359">
        <v>7.5</v>
      </c>
      <c r="J401" s="359">
        <v>8</v>
      </c>
      <c r="K401" s="359">
        <v>8.5</v>
      </c>
      <c r="L401" s="359">
        <v>9</v>
      </c>
      <c r="M401" s="359">
        <v>9.5</v>
      </c>
      <c r="N401" s="359">
        <v>10</v>
      </c>
      <c r="O401" s="354"/>
      <c r="P401" s="304"/>
      <c r="Q401" s="305"/>
    </row>
    <row r="402" spans="1:17">
      <c r="A402" s="196" t="str">
        <f t="shared" si="98"/>
        <v>Female - U12 - Chest push 1kg</v>
      </c>
      <c r="B402" s="198" t="s">
        <v>151</v>
      </c>
      <c r="C402" s="198" t="s">
        <v>555</v>
      </c>
      <c r="D402" s="198" t="s">
        <v>270</v>
      </c>
      <c r="E402" s="255" t="s">
        <v>583</v>
      </c>
      <c r="F402" s="359">
        <v>6</v>
      </c>
      <c r="G402" s="359">
        <v>7</v>
      </c>
      <c r="H402" s="359">
        <v>7.5</v>
      </c>
      <c r="I402" s="359">
        <v>8</v>
      </c>
      <c r="J402" s="359">
        <v>8.5</v>
      </c>
      <c r="K402" s="359">
        <v>9</v>
      </c>
      <c r="L402" s="359">
        <v>9.5</v>
      </c>
      <c r="M402" s="359">
        <v>10</v>
      </c>
      <c r="N402" s="359">
        <v>11</v>
      </c>
      <c r="O402" s="354"/>
      <c r="P402" s="304"/>
      <c r="Q402" s="305"/>
    </row>
    <row r="403" spans="1:17">
      <c r="A403" s="196" t="str">
        <f t="shared" si="98"/>
        <v>Female - U12 - Shot Putt 2kg</v>
      </c>
      <c r="B403" s="198" t="s">
        <v>151</v>
      </c>
      <c r="C403" s="198" t="s">
        <v>555</v>
      </c>
      <c r="D403" s="198" t="s">
        <v>270</v>
      </c>
      <c r="E403" s="255" t="s">
        <v>584</v>
      </c>
      <c r="F403" s="359">
        <v>4.2</v>
      </c>
      <c r="G403" s="359">
        <v>4.5999999999999996</v>
      </c>
      <c r="H403" s="359">
        <v>5</v>
      </c>
      <c r="I403" s="359">
        <v>5.5</v>
      </c>
      <c r="J403" s="359">
        <v>6</v>
      </c>
      <c r="K403" s="359">
        <v>6.5</v>
      </c>
      <c r="L403" s="359">
        <v>7</v>
      </c>
      <c r="M403" s="359">
        <v>7.6</v>
      </c>
      <c r="N403" s="359">
        <v>8.1999999999999993</v>
      </c>
      <c r="O403" s="354"/>
      <c r="P403" s="304"/>
      <c r="Q403" s="305"/>
    </row>
    <row r="404" spans="1:17">
      <c r="A404" s="196" t="str">
        <f t="shared" si="98"/>
        <v>Female - U13 - Shot Putt 2.72kg</v>
      </c>
      <c r="B404" s="198" t="s">
        <v>151</v>
      </c>
      <c r="C404" s="198" t="s">
        <v>3</v>
      </c>
      <c r="D404" s="198" t="s">
        <v>270</v>
      </c>
      <c r="E404" s="255" t="s">
        <v>256</v>
      </c>
      <c r="F404" s="359">
        <v>5</v>
      </c>
      <c r="G404" s="359">
        <v>5.5</v>
      </c>
      <c r="H404" s="359">
        <v>6</v>
      </c>
      <c r="I404" s="359">
        <v>6.5</v>
      </c>
      <c r="J404" s="359">
        <v>7</v>
      </c>
      <c r="K404" s="359">
        <v>7.6</v>
      </c>
      <c r="L404" s="359">
        <v>8.1999999999999993</v>
      </c>
      <c r="M404" s="359">
        <v>8.8000000000000007</v>
      </c>
      <c r="N404" s="359">
        <v>9.4</v>
      </c>
      <c r="O404" s="354"/>
      <c r="P404" s="303"/>
      <c r="Q404" s="303"/>
    </row>
    <row r="405" spans="1:17">
      <c r="A405" s="196" t="str">
        <f t="shared" si="98"/>
        <v>Female - U14 - Shot Putt 2.72kg</v>
      </c>
      <c r="B405" s="198" t="s">
        <v>151</v>
      </c>
      <c r="C405" s="198" t="s">
        <v>1046</v>
      </c>
      <c r="D405" s="198" t="s">
        <v>270</v>
      </c>
      <c r="E405" s="255" t="s">
        <v>256</v>
      </c>
      <c r="F405" s="359">
        <f t="shared" ref="F405:N405" si="99">SUM(F404+F406)/2</f>
        <v>5.5</v>
      </c>
      <c r="G405" s="359">
        <f t="shared" si="99"/>
        <v>6</v>
      </c>
      <c r="H405" s="359">
        <f t="shared" si="99"/>
        <v>6.5</v>
      </c>
      <c r="I405" s="359">
        <f t="shared" si="99"/>
        <v>7.05</v>
      </c>
      <c r="J405" s="359">
        <f t="shared" si="99"/>
        <v>7.6</v>
      </c>
      <c r="K405" s="359">
        <f t="shared" si="99"/>
        <v>8.1999999999999993</v>
      </c>
      <c r="L405" s="359">
        <f t="shared" si="99"/>
        <v>8.8000000000000007</v>
      </c>
      <c r="M405" s="359">
        <f t="shared" si="99"/>
        <v>9.4</v>
      </c>
      <c r="N405" s="359">
        <f t="shared" si="99"/>
        <v>10.100000000000001</v>
      </c>
      <c r="O405" s="354"/>
      <c r="P405" s="303"/>
      <c r="Q405" s="303"/>
    </row>
    <row r="406" spans="1:17">
      <c r="A406" s="196" t="str">
        <f t="shared" si="98"/>
        <v>Female - U15 - Shot Putt 3kg</v>
      </c>
      <c r="B406" s="198" t="s">
        <v>151</v>
      </c>
      <c r="C406" s="198" t="s">
        <v>4</v>
      </c>
      <c r="D406" s="198" t="s">
        <v>270</v>
      </c>
      <c r="E406" s="255" t="s">
        <v>239</v>
      </c>
      <c r="F406" s="359">
        <v>6</v>
      </c>
      <c r="G406" s="359">
        <v>6.5</v>
      </c>
      <c r="H406" s="359">
        <v>7</v>
      </c>
      <c r="I406" s="359">
        <v>7.6</v>
      </c>
      <c r="J406" s="359">
        <v>8.1999999999999993</v>
      </c>
      <c r="K406" s="359">
        <v>8.8000000000000007</v>
      </c>
      <c r="L406" s="359">
        <v>9.4</v>
      </c>
      <c r="M406" s="359">
        <v>10</v>
      </c>
      <c r="N406" s="359">
        <v>10.8</v>
      </c>
      <c r="O406" s="354">
        <v>10.8</v>
      </c>
      <c r="P406" s="303">
        <v>9.8000000000000007</v>
      </c>
      <c r="Q406" s="303">
        <v>12.2</v>
      </c>
    </row>
    <row r="407" spans="1:17">
      <c r="A407" s="196" t="str">
        <f t="shared" si="98"/>
        <v>Female - U16 - Shot Putt 3kg</v>
      </c>
      <c r="B407" s="198" t="s">
        <v>151</v>
      </c>
      <c r="C407" s="198" t="s">
        <v>1047</v>
      </c>
      <c r="D407" s="198" t="s">
        <v>270</v>
      </c>
      <c r="E407" s="255" t="s">
        <v>239</v>
      </c>
      <c r="F407" s="359">
        <f t="shared" ref="F407:N407" si="100">SUM(F406+F408)/2</f>
        <v>6.5</v>
      </c>
      <c r="G407" s="359">
        <f t="shared" si="100"/>
        <v>7.05</v>
      </c>
      <c r="H407" s="359">
        <f t="shared" si="100"/>
        <v>7.6</v>
      </c>
      <c r="I407" s="359">
        <f t="shared" si="100"/>
        <v>8.1999999999999993</v>
      </c>
      <c r="J407" s="359">
        <f t="shared" si="100"/>
        <v>8.8000000000000007</v>
      </c>
      <c r="K407" s="359">
        <f t="shared" si="100"/>
        <v>9.4</v>
      </c>
      <c r="L407" s="359">
        <f t="shared" si="100"/>
        <v>10.100000000000001</v>
      </c>
      <c r="M407" s="359">
        <f t="shared" si="100"/>
        <v>10.8</v>
      </c>
      <c r="N407" s="359">
        <f t="shared" si="100"/>
        <v>11.600000000000001</v>
      </c>
      <c r="O407" s="354"/>
      <c r="P407" s="303"/>
      <c r="Q407" s="303"/>
    </row>
    <row r="408" spans="1:17">
      <c r="A408" s="196" t="str">
        <f t="shared" si="98"/>
        <v>Female - U17 - Shot Putt 3kg</v>
      </c>
      <c r="B408" s="198" t="s">
        <v>151</v>
      </c>
      <c r="C408" s="198" t="s">
        <v>5</v>
      </c>
      <c r="D408" s="198" t="s">
        <v>270</v>
      </c>
      <c r="E408" s="255" t="s">
        <v>239</v>
      </c>
      <c r="F408" s="359">
        <v>7</v>
      </c>
      <c r="G408" s="359">
        <v>7.6</v>
      </c>
      <c r="H408" s="359">
        <v>8.1999999999999993</v>
      </c>
      <c r="I408" s="359">
        <v>8.8000000000000007</v>
      </c>
      <c r="J408" s="359">
        <v>9.4</v>
      </c>
      <c r="K408" s="359">
        <v>10</v>
      </c>
      <c r="L408" s="359">
        <v>10.8</v>
      </c>
      <c r="M408" s="359">
        <v>11.6</v>
      </c>
      <c r="N408" s="359">
        <v>12.4</v>
      </c>
      <c r="O408" s="354">
        <v>12.5</v>
      </c>
      <c r="P408" s="303">
        <v>10.9</v>
      </c>
      <c r="Q408" s="303">
        <v>13.8</v>
      </c>
    </row>
    <row r="409" spans="1:17">
      <c r="A409" s="196" t="str">
        <f t="shared" si="98"/>
        <v>Female - U18 - Shot Putt 3kg</v>
      </c>
      <c r="B409" s="198" t="s">
        <v>151</v>
      </c>
      <c r="C409" s="198" t="s">
        <v>1048</v>
      </c>
      <c r="D409" s="198" t="s">
        <v>270</v>
      </c>
      <c r="E409" s="255" t="s">
        <v>239</v>
      </c>
      <c r="F409" s="359">
        <f t="shared" ref="F409:N409" si="101">SUM(F408+F410)/2</f>
        <v>7.3</v>
      </c>
      <c r="G409" s="359">
        <f t="shared" si="101"/>
        <v>7.8999999999999995</v>
      </c>
      <c r="H409" s="359">
        <f t="shared" si="101"/>
        <v>8.5</v>
      </c>
      <c r="I409" s="359">
        <f t="shared" si="101"/>
        <v>9.1000000000000014</v>
      </c>
      <c r="J409" s="359">
        <f t="shared" si="101"/>
        <v>9.6999999999999993</v>
      </c>
      <c r="K409" s="359">
        <f t="shared" si="101"/>
        <v>10.4</v>
      </c>
      <c r="L409" s="359">
        <f t="shared" si="101"/>
        <v>11.2</v>
      </c>
      <c r="M409" s="359">
        <f t="shared" si="101"/>
        <v>12</v>
      </c>
      <c r="N409" s="359">
        <f t="shared" si="101"/>
        <v>12.8</v>
      </c>
      <c r="O409" s="354"/>
      <c r="P409" s="303"/>
      <c r="Q409" s="303"/>
    </row>
    <row r="410" spans="1:17">
      <c r="A410" s="196" t="str">
        <f t="shared" si="98"/>
        <v>Female - U20 - Shot Putt 4kg</v>
      </c>
      <c r="B410" s="198" t="s">
        <v>151</v>
      </c>
      <c r="C410" s="198" t="s">
        <v>203</v>
      </c>
      <c r="D410" s="198" t="s">
        <v>270</v>
      </c>
      <c r="E410" s="255" t="s">
        <v>257</v>
      </c>
      <c r="F410" s="359">
        <v>7.6</v>
      </c>
      <c r="G410" s="359">
        <v>8.1999999999999993</v>
      </c>
      <c r="H410" s="359">
        <v>8.8000000000000007</v>
      </c>
      <c r="I410" s="359">
        <v>9.4</v>
      </c>
      <c r="J410" s="359">
        <v>10</v>
      </c>
      <c r="K410" s="359">
        <v>10.8</v>
      </c>
      <c r="L410" s="359">
        <v>11.6</v>
      </c>
      <c r="M410" s="359">
        <v>12.4</v>
      </c>
      <c r="N410" s="359">
        <v>13.2</v>
      </c>
      <c r="O410" s="354">
        <v>11.9</v>
      </c>
      <c r="P410" s="303">
        <v>9.8000000000000007</v>
      </c>
      <c r="Q410" s="303">
        <v>12.7</v>
      </c>
    </row>
    <row r="411" spans="1:17">
      <c r="A411" s="196" t="str">
        <f t="shared" si="98"/>
        <v>Female - Senior - Shot Putt 4kg</v>
      </c>
      <c r="B411" s="198" t="s">
        <v>151</v>
      </c>
      <c r="C411" s="198" t="s">
        <v>7</v>
      </c>
      <c r="D411" s="198" t="s">
        <v>270</v>
      </c>
      <c r="E411" s="255" t="s">
        <v>257</v>
      </c>
      <c r="F411" s="359">
        <v>8.8000000000000007</v>
      </c>
      <c r="G411" s="359">
        <v>9.6</v>
      </c>
      <c r="H411" s="359">
        <v>10.199999999999999</v>
      </c>
      <c r="I411" s="359">
        <v>11</v>
      </c>
      <c r="J411" s="359">
        <v>11.8</v>
      </c>
      <c r="K411" s="359">
        <v>12.6</v>
      </c>
      <c r="L411" s="359">
        <v>13.2</v>
      </c>
      <c r="M411" s="359">
        <v>14</v>
      </c>
      <c r="N411" s="359">
        <v>14.8</v>
      </c>
      <c r="O411" s="354">
        <v>13</v>
      </c>
      <c r="P411" s="303">
        <v>11.25</v>
      </c>
      <c r="Q411" s="303">
        <v>14.5</v>
      </c>
    </row>
    <row r="412" spans="1:17">
      <c r="A412" s="196" t="str">
        <f t="shared" si="98"/>
        <v>Female - U13 - Discus 0.75kg</v>
      </c>
      <c r="B412" s="198" t="s">
        <v>151</v>
      </c>
      <c r="C412" s="198" t="s">
        <v>3</v>
      </c>
      <c r="D412" s="198" t="s">
        <v>270</v>
      </c>
      <c r="E412" s="255" t="s">
        <v>258</v>
      </c>
      <c r="F412" s="359">
        <v>10</v>
      </c>
      <c r="G412" s="359">
        <v>12</v>
      </c>
      <c r="H412" s="359">
        <v>14</v>
      </c>
      <c r="I412" s="359">
        <v>16</v>
      </c>
      <c r="J412" s="359">
        <v>18</v>
      </c>
      <c r="K412" s="359">
        <v>20</v>
      </c>
      <c r="L412" s="359">
        <v>22</v>
      </c>
      <c r="M412" s="359">
        <v>24</v>
      </c>
      <c r="N412" s="359">
        <v>26</v>
      </c>
      <c r="O412" s="354"/>
      <c r="P412" s="303"/>
      <c r="Q412" s="303"/>
    </row>
    <row r="413" spans="1:17">
      <c r="A413" s="196" t="str">
        <f t="shared" si="98"/>
        <v>Female - U14 - Discus 0.75kg</v>
      </c>
      <c r="B413" s="198" t="s">
        <v>151</v>
      </c>
      <c r="C413" s="198" t="s">
        <v>1046</v>
      </c>
      <c r="D413" s="198" t="s">
        <v>270</v>
      </c>
      <c r="E413" s="255" t="s">
        <v>258</v>
      </c>
      <c r="F413" s="359">
        <f t="shared" ref="F413:N413" si="102">SUM(F412+F414)/2</f>
        <v>12</v>
      </c>
      <c r="G413" s="359">
        <f t="shared" si="102"/>
        <v>14</v>
      </c>
      <c r="H413" s="359">
        <f t="shared" si="102"/>
        <v>16</v>
      </c>
      <c r="I413" s="359">
        <f t="shared" si="102"/>
        <v>18</v>
      </c>
      <c r="J413" s="359">
        <f t="shared" si="102"/>
        <v>20</v>
      </c>
      <c r="K413" s="359">
        <f t="shared" si="102"/>
        <v>22</v>
      </c>
      <c r="L413" s="359">
        <f t="shared" si="102"/>
        <v>24</v>
      </c>
      <c r="M413" s="359">
        <f t="shared" si="102"/>
        <v>26.5</v>
      </c>
      <c r="N413" s="359">
        <f t="shared" si="102"/>
        <v>29</v>
      </c>
      <c r="O413" s="354"/>
      <c r="P413" s="303"/>
      <c r="Q413" s="303"/>
    </row>
    <row r="414" spans="1:17">
      <c r="A414" s="196" t="str">
        <f t="shared" si="98"/>
        <v>Female - U15 - Discus 1kg</v>
      </c>
      <c r="B414" s="198" t="s">
        <v>151</v>
      </c>
      <c r="C414" s="198" t="s">
        <v>4</v>
      </c>
      <c r="D414" s="198" t="s">
        <v>270</v>
      </c>
      <c r="E414" s="255" t="s">
        <v>242</v>
      </c>
      <c r="F414" s="359">
        <v>14</v>
      </c>
      <c r="G414" s="359">
        <v>16</v>
      </c>
      <c r="H414" s="359">
        <v>18</v>
      </c>
      <c r="I414" s="359">
        <v>20</v>
      </c>
      <c r="J414" s="359">
        <v>22</v>
      </c>
      <c r="K414" s="359">
        <v>24</v>
      </c>
      <c r="L414" s="359">
        <v>26</v>
      </c>
      <c r="M414" s="359">
        <v>29</v>
      </c>
      <c r="N414" s="359">
        <v>32</v>
      </c>
      <c r="O414" s="354">
        <v>26.5</v>
      </c>
      <c r="P414" s="303">
        <v>24</v>
      </c>
      <c r="Q414" s="303">
        <v>33</v>
      </c>
    </row>
    <row r="415" spans="1:17">
      <c r="A415" s="196" t="str">
        <f t="shared" si="98"/>
        <v>Female - U16 - Discus 1kg</v>
      </c>
      <c r="B415" s="198" t="s">
        <v>151</v>
      </c>
      <c r="C415" s="198" t="s">
        <v>1047</v>
      </c>
      <c r="D415" s="198" t="s">
        <v>270</v>
      </c>
      <c r="E415" s="255" t="s">
        <v>242</v>
      </c>
      <c r="F415" s="359">
        <f t="shared" ref="F415:N415" si="103">SUM(F414+F416)/2</f>
        <v>16</v>
      </c>
      <c r="G415" s="359">
        <f t="shared" si="103"/>
        <v>18</v>
      </c>
      <c r="H415" s="359">
        <f t="shared" si="103"/>
        <v>20</v>
      </c>
      <c r="I415" s="359">
        <f t="shared" si="103"/>
        <v>22</v>
      </c>
      <c r="J415" s="359">
        <f t="shared" si="103"/>
        <v>24</v>
      </c>
      <c r="K415" s="359">
        <f t="shared" si="103"/>
        <v>26.5</v>
      </c>
      <c r="L415" s="359">
        <f t="shared" si="103"/>
        <v>29</v>
      </c>
      <c r="M415" s="359">
        <f t="shared" si="103"/>
        <v>32</v>
      </c>
      <c r="N415" s="359">
        <f t="shared" si="103"/>
        <v>35</v>
      </c>
      <c r="O415" s="354"/>
      <c r="P415" s="303"/>
      <c r="Q415" s="303"/>
    </row>
    <row r="416" spans="1:17">
      <c r="A416" s="196" t="str">
        <f t="shared" si="98"/>
        <v>Female - U17 - Discus 1kg</v>
      </c>
      <c r="B416" s="198" t="s">
        <v>151</v>
      </c>
      <c r="C416" s="198" t="s">
        <v>5</v>
      </c>
      <c r="D416" s="198" t="s">
        <v>270</v>
      </c>
      <c r="E416" s="255" t="s">
        <v>242</v>
      </c>
      <c r="F416" s="359">
        <v>18</v>
      </c>
      <c r="G416" s="359">
        <v>20</v>
      </c>
      <c r="H416" s="359">
        <v>22</v>
      </c>
      <c r="I416" s="359">
        <v>24</v>
      </c>
      <c r="J416" s="359">
        <v>26</v>
      </c>
      <c r="K416" s="359">
        <v>29</v>
      </c>
      <c r="L416" s="359">
        <v>32</v>
      </c>
      <c r="M416" s="359">
        <v>35</v>
      </c>
      <c r="N416" s="359">
        <v>38</v>
      </c>
      <c r="O416" s="354">
        <v>33</v>
      </c>
      <c r="P416" s="303">
        <v>27</v>
      </c>
      <c r="Q416" s="303">
        <v>38</v>
      </c>
    </row>
    <row r="417" spans="1:17">
      <c r="A417" s="196" t="str">
        <f t="shared" si="98"/>
        <v>Female - U18 - Discus 1kg</v>
      </c>
      <c r="B417" s="198" t="s">
        <v>151</v>
      </c>
      <c r="C417" s="198" t="s">
        <v>1048</v>
      </c>
      <c r="D417" s="198" t="s">
        <v>270</v>
      </c>
      <c r="E417" s="255" t="s">
        <v>242</v>
      </c>
      <c r="F417" s="359">
        <f t="shared" ref="F417:N417" si="104">SUM(F416+F418)/2</f>
        <v>20</v>
      </c>
      <c r="G417" s="359">
        <f t="shared" si="104"/>
        <v>22</v>
      </c>
      <c r="H417" s="359">
        <f t="shared" si="104"/>
        <v>24</v>
      </c>
      <c r="I417" s="359">
        <f t="shared" si="104"/>
        <v>26.5</v>
      </c>
      <c r="J417" s="359">
        <f t="shared" si="104"/>
        <v>29</v>
      </c>
      <c r="K417" s="359">
        <f t="shared" si="104"/>
        <v>32</v>
      </c>
      <c r="L417" s="359">
        <f t="shared" si="104"/>
        <v>35</v>
      </c>
      <c r="M417" s="359">
        <f t="shared" si="104"/>
        <v>38</v>
      </c>
      <c r="N417" s="359">
        <f t="shared" si="104"/>
        <v>41</v>
      </c>
      <c r="O417" s="354"/>
      <c r="P417" s="303"/>
      <c r="Q417" s="303"/>
    </row>
    <row r="418" spans="1:17">
      <c r="A418" s="196" t="str">
        <f t="shared" si="98"/>
        <v>Female - U20 - Discus 1kg</v>
      </c>
      <c r="B418" s="198" t="s">
        <v>151</v>
      </c>
      <c r="C418" s="198" t="s">
        <v>203</v>
      </c>
      <c r="D418" s="198" t="s">
        <v>270</v>
      </c>
      <c r="E418" s="255" t="s">
        <v>242</v>
      </c>
      <c r="F418" s="359">
        <v>22</v>
      </c>
      <c r="G418" s="359">
        <v>24</v>
      </c>
      <c r="H418" s="359">
        <v>26</v>
      </c>
      <c r="I418" s="359">
        <v>29</v>
      </c>
      <c r="J418" s="359">
        <v>32</v>
      </c>
      <c r="K418" s="359">
        <v>35</v>
      </c>
      <c r="L418" s="359">
        <v>38</v>
      </c>
      <c r="M418" s="359">
        <v>41</v>
      </c>
      <c r="N418" s="359">
        <v>44</v>
      </c>
      <c r="O418" s="354">
        <v>35</v>
      </c>
      <c r="P418" s="303">
        <v>27</v>
      </c>
      <c r="Q418" s="303">
        <v>42</v>
      </c>
    </row>
    <row r="419" spans="1:17">
      <c r="A419" s="196" t="str">
        <f t="shared" si="98"/>
        <v>Female - Senior - Discus 1kg</v>
      </c>
      <c r="B419" s="198" t="s">
        <v>151</v>
      </c>
      <c r="C419" s="198" t="s">
        <v>7</v>
      </c>
      <c r="D419" s="198" t="s">
        <v>270</v>
      </c>
      <c r="E419" s="255" t="s">
        <v>242</v>
      </c>
      <c r="F419" s="359">
        <v>29</v>
      </c>
      <c r="G419" s="359">
        <v>32</v>
      </c>
      <c r="H419" s="359">
        <v>35</v>
      </c>
      <c r="I419" s="359">
        <v>38</v>
      </c>
      <c r="J419" s="359">
        <v>41</v>
      </c>
      <c r="K419" s="359">
        <v>44</v>
      </c>
      <c r="L419" s="359">
        <v>47</v>
      </c>
      <c r="M419" s="359">
        <v>50</v>
      </c>
      <c r="N419" s="359">
        <v>52</v>
      </c>
      <c r="O419" s="354">
        <v>42.5</v>
      </c>
      <c r="P419" s="303">
        <v>35</v>
      </c>
      <c r="Q419" s="303">
        <v>49</v>
      </c>
    </row>
    <row r="420" spans="1:17">
      <c r="A420" s="196" t="str">
        <f t="shared" si="98"/>
        <v>Female - U14 - Hammer 2kg</v>
      </c>
      <c r="B420" s="198" t="s">
        <v>151</v>
      </c>
      <c r="C420" s="198" t="s">
        <v>1046</v>
      </c>
      <c r="D420" s="198" t="s">
        <v>270</v>
      </c>
      <c r="E420" s="255" t="s">
        <v>1050</v>
      </c>
      <c r="F420" s="359">
        <v>12</v>
      </c>
      <c r="G420" s="359">
        <v>15</v>
      </c>
      <c r="H420" s="359">
        <v>18</v>
      </c>
      <c r="I420" s="359">
        <v>21</v>
      </c>
      <c r="J420" s="359">
        <v>24</v>
      </c>
      <c r="K420" s="359">
        <v>27</v>
      </c>
      <c r="L420" s="359">
        <v>30</v>
      </c>
      <c r="M420" s="359">
        <v>33</v>
      </c>
      <c r="N420" s="359">
        <v>36</v>
      </c>
      <c r="O420" s="354"/>
      <c r="P420" s="303"/>
      <c r="Q420" s="303"/>
    </row>
    <row r="421" spans="1:17">
      <c r="A421" s="196" t="str">
        <f t="shared" si="98"/>
        <v>Female - U15 - Hammer 3kg</v>
      </c>
      <c r="B421" s="198" t="s">
        <v>151</v>
      </c>
      <c r="C421" s="198" t="s">
        <v>4</v>
      </c>
      <c r="D421" s="198" t="s">
        <v>270</v>
      </c>
      <c r="E421" s="255" t="s">
        <v>259</v>
      </c>
      <c r="F421" s="359">
        <v>15</v>
      </c>
      <c r="G421" s="359">
        <v>18</v>
      </c>
      <c r="H421" s="359">
        <v>21</v>
      </c>
      <c r="I421" s="359">
        <v>24</v>
      </c>
      <c r="J421" s="359">
        <v>27</v>
      </c>
      <c r="K421" s="359">
        <v>30</v>
      </c>
      <c r="L421" s="359">
        <v>33</v>
      </c>
      <c r="M421" s="359">
        <v>36</v>
      </c>
      <c r="N421" s="359">
        <v>39</v>
      </c>
      <c r="O421" s="354">
        <v>33</v>
      </c>
      <c r="P421" s="303">
        <v>27</v>
      </c>
      <c r="Q421" s="303">
        <v>44</v>
      </c>
    </row>
    <row r="422" spans="1:17">
      <c r="A422" s="196" t="str">
        <f t="shared" si="98"/>
        <v>Female - U16 - Hammer 3kg</v>
      </c>
      <c r="B422" s="198" t="s">
        <v>151</v>
      </c>
      <c r="C422" s="198" t="s">
        <v>1047</v>
      </c>
      <c r="D422" s="198" t="s">
        <v>270</v>
      </c>
      <c r="E422" s="255" t="s">
        <v>259</v>
      </c>
      <c r="F422" s="359">
        <f t="shared" ref="F422:N422" si="105">SUM(F421+F423)/2</f>
        <v>18</v>
      </c>
      <c r="G422" s="359">
        <f t="shared" si="105"/>
        <v>21</v>
      </c>
      <c r="H422" s="359">
        <f t="shared" si="105"/>
        <v>24</v>
      </c>
      <c r="I422" s="359">
        <f t="shared" si="105"/>
        <v>27</v>
      </c>
      <c r="J422" s="359">
        <f t="shared" si="105"/>
        <v>30</v>
      </c>
      <c r="K422" s="359">
        <f t="shared" si="105"/>
        <v>33</v>
      </c>
      <c r="L422" s="359">
        <f t="shared" si="105"/>
        <v>36</v>
      </c>
      <c r="M422" s="359">
        <f t="shared" si="105"/>
        <v>39</v>
      </c>
      <c r="N422" s="359">
        <f t="shared" si="105"/>
        <v>42</v>
      </c>
      <c r="O422" s="354"/>
      <c r="P422" s="303"/>
      <c r="Q422" s="303"/>
    </row>
    <row r="423" spans="1:17">
      <c r="A423" s="196" t="str">
        <f t="shared" si="98"/>
        <v>Female - U17 - Hammer 3kg</v>
      </c>
      <c r="B423" s="198" t="s">
        <v>151</v>
      </c>
      <c r="C423" s="198" t="s">
        <v>5</v>
      </c>
      <c r="D423" s="198" t="s">
        <v>270</v>
      </c>
      <c r="E423" s="255" t="s">
        <v>259</v>
      </c>
      <c r="F423" s="359">
        <v>21</v>
      </c>
      <c r="G423" s="359">
        <v>24</v>
      </c>
      <c r="H423" s="359">
        <v>27</v>
      </c>
      <c r="I423" s="359">
        <v>30</v>
      </c>
      <c r="J423" s="359">
        <v>33</v>
      </c>
      <c r="K423" s="359">
        <v>36</v>
      </c>
      <c r="L423" s="359">
        <v>39</v>
      </c>
      <c r="M423" s="359">
        <v>42</v>
      </c>
      <c r="N423" s="359">
        <v>45</v>
      </c>
      <c r="O423" s="354">
        <v>43</v>
      </c>
      <c r="P423" s="303">
        <v>36</v>
      </c>
      <c r="Q423" s="303">
        <v>56</v>
      </c>
    </row>
    <row r="424" spans="1:17">
      <c r="A424" s="196" t="str">
        <f t="shared" si="98"/>
        <v>Female - U18 - Hammer 3kg</v>
      </c>
      <c r="B424" s="198" t="s">
        <v>151</v>
      </c>
      <c r="C424" s="198" t="s">
        <v>1048</v>
      </c>
      <c r="D424" s="198" t="s">
        <v>270</v>
      </c>
      <c r="E424" s="255" t="s">
        <v>259</v>
      </c>
      <c r="F424" s="359">
        <f t="shared" ref="F424:N424" si="106">SUM(F423+F425)/2</f>
        <v>22.5</v>
      </c>
      <c r="G424" s="359">
        <f t="shared" si="106"/>
        <v>25.5</v>
      </c>
      <c r="H424" s="359">
        <f t="shared" si="106"/>
        <v>28.5</v>
      </c>
      <c r="I424" s="359">
        <f t="shared" si="106"/>
        <v>31.5</v>
      </c>
      <c r="J424" s="359">
        <f t="shared" si="106"/>
        <v>34.5</v>
      </c>
      <c r="K424" s="359">
        <f t="shared" si="106"/>
        <v>37.5</v>
      </c>
      <c r="L424" s="359">
        <f t="shared" si="106"/>
        <v>40.5</v>
      </c>
      <c r="M424" s="359">
        <f t="shared" si="106"/>
        <v>43.5</v>
      </c>
      <c r="N424" s="359">
        <f t="shared" si="106"/>
        <v>46.5</v>
      </c>
      <c r="O424" s="354"/>
      <c r="P424" s="303"/>
      <c r="Q424" s="303"/>
    </row>
    <row r="425" spans="1:17">
      <c r="A425" s="196" t="str">
        <f t="shared" si="98"/>
        <v>Female - U20 - Hammer 4kg</v>
      </c>
      <c r="B425" s="198" t="s">
        <v>151</v>
      </c>
      <c r="C425" s="198" t="s">
        <v>203</v>
      </c>
      <c r="D425" s="198" t="s">
        <v>270</v>
      </c>
      <c r="E425" s="255" t="s">
        <v>248</v>
      </c>
      <c r="F425" s="359">
        <v>24</v>
      </c>
      <c r="G425" s="359">
        <v>27</v>
      </c>
      <c r="H425" s="359">
        <v>30</v>
      </c>
      <c r="I425" s="359">
        <v>33</v>
      </c>
      <c r="J425" s="359">
        <v>36</v>
      </c>
      <c r="K425" s="359">
        <v>39</v>
      </c>
      <c r="L425" s="359">
        <v>42</v>
      </c>
      <c r="M425" s="359">
        <v>45</v>
      </c>
      <c r="N425" s="359">
        <v>48</v>
      </c>
      <c r="O425" s="354">
        <v>44</v>
      </c>
      <c r="P425" s="303">
        <v>31</v>
      </c>
      <c r="Q425" s="303">
        <v>53</v>
      </c>
    </row>
    <row r="426" spans="1:17">
      <c r="A426" s="196" t="str">
        <f t="shared" si="98"/>
        <v>Female - Senior - Hammer 4kg</v>
      </c>
      <c r="B426" s="198" t="s">
        <v>151</v>
      </c>
      <c r="C426" s="198" t="s">
        <v>7</v>
      </c>
      <c r="D426" s="198" t="s">
        <v>270</v>
      </c>
      <c r="E426" s="255" t="s">
        <v>248</v>
      </c>
      <c r="F426" s="359">
        <v>36</v>
      </c>
      <c r="G426" s="359">
        <v>39</v>
      </c>
      <c r="H426" s="359">
        <v>42</v>
      </c>
      <c r="I426" s="359">
        <v>45</v>
      </c>
      <c r="J426" s="359">
        <v>48</v>
      </c>
      <c r="K426" s="359">
        <v>51</v>
      </c>
      <c r="L426" s="359">
        <v>54</v>
      </c>
      <c r="M426" s="359">
        <v>57</v>
      </c>
      <c r="N426" s="359">
        <v>59</v>
      </c>
      <c r="O426" s="354">
        <v>54</v>
      </c>
      <c r="P426" s="303">
        <v>43</v>
      </c>
      <c r="Q426" s="303">
        <v>62</v>
      </c>
    </row>
    <row r="427" spans="1:17">
      <c r="A427" s="196" t="str">
        <f t="shared" si="98"/>
        <v>Female - U10 - Howler/Rounders/Cricket Ball Throw</v>
      </c>
      <c r="B427" s="198" t="s">
        <v>151</v>
      </c>
      <c r="C427" s="198" t="s">
        <v>554</v>
      </c>
      <c r="D427" s="198" t="s">
        <v>270</v>
      </c>
      <c r="E427" s="255" t="s">
        <v>585</v>
      </c>
      <c r="F427" s="359">
        <v>7</v>
      </c>
      <c r="G427" s="359">
        <v>8</v>
      </c>
      <c r="H427" s="359">
        <v>10</v>
      </c>
      <c r="I427" s="359">
        <v>12</v>
      </c>
      <c r="J427" s="359">
        <v>14</v>
      </c>
      <c r="K427" s="359">
        <v>16</v>
      </c>
      <c r="L427" s="359">
        <v>18</v>
      </c>
      <c r="M427" s="359">
        <v>20</v>
      </c>
      <c r="N427" s="359">
        <v>22</v>
      </c>
      <c r="O427" s="354"/>
      <c r="P427" s="303"/>
      <c r="Q427" s="303"/>
    </row>
    <row r="428" spans="1:17">
      <c r="A428" s="196" t="str">
        <f t="shared" si="86"/>
        <v>Female - U12 - Howler/Rounders/Cricket Ball Throw</v>
      </c>
      <c r="B428" s="198" t="s">
        <v>151</v>
      </c>
      <c r="C428" s="198" t="s">
        <v>555</v>
      </c>
      <c r="D428" s="198" t="s">
        <v>270</v>
      </c>
      <c r="E428" s="255" t="s">
        <v>585</v>
      </c>
      <c r="F428" s="359">
        <v>12</v>
      </c>
      <c r="G428" s="359">
        <v>14</v>
      </c>
      <c r="H428" s="359">
        <v>16</v>
      </c>
      <c r="I428" s="359">
        <v>18</v>
      </c>
      <c r="J428" s="359">
        <v>20</v>
      </c>
      <c r="K428" s="359">
        <v>22</v>
      </c>
      <c r="L428" s="359">
        <v>24</v>
      </c>
      <c r="M428" s="359">
        <v>26</v>
      </c>
      <c r="N428" s="359">
        <v>28</v>
      </c>
      <c r="O428" s="354"/>
      <c r="P428" s="303"/>
      <c r="Q428" s="303"/>
    </row>
    <row r="429" spans="1:17">
      <c r="A429" s="196" t="str">
        <f t="shared" si="86"/>
        <v>Female - U13 - Javelin 400g</v>
      </c>
      <c r="B429" s="198" t="s">
        <v>151</v>
      </c>
      <c r="C429" s="198" t="s">
        <v>3</v>
      </c>
      <c r="D429" s="198" t="s">
        <v>270</v>
      </c>
      <c r="E429" s="255" t="s">
        <v>252</v>
      </c>
      <c r="F429" s="359">
        <v>9</v>
      </c>
      <c r="G429" s="359">
        <v>11.5</v>
      </c>
      <c r="H429" s="359">
        <v>14</v>
      </c>
      <c r="I429" s="359">
        <v>16.5</v>
      </c>
      <c r="J429" s="359">
        <v>19</v>
      </c>
      <c r="K429" s="359">
        <v>21.5</v>
      </c>
      <c r="L429" s="359">
        <v>24</v>
      </c>
      <c r="M429" s="359">
        <v>26.5</v>
      </c>
      <c r="N429" s="359">
        <v>29</v>
      </c>
      <c r="O429" s="354"/>
      <c r="P429" s="303"/>
      <c r="Q429" s="303"/>
    </row>
    <row r="430" spans="1:17">
      <c r="A430" s="196" t="str">
        <f t="shared" si="86"/>
        <v>Female - U14 - Javelin 400g</v>
      </c>
      <c r="B430" s="198" t="s">
        <v>151</v>
      </c>
      <c r="C430" s="198" t="s">
        <v>1046</v>
      </c>
      <c r="D430" s="198" t="s">
        <v>270</v>
      </c>
      <c r="E430" s="255" t="s">
        <v>252</v>
      </c>
      <c r="F430" s="359">
        <f t="shared" ref="F430:N430" si="107">SUM(F429+F431)/2</f>
        <v>12.75</v>
      </c>
      <c r="G430" s="359">
        <f t="shared" si="107"/>
        <v>15.25</v>
      </c>
      <c r="H430" s="359">
        <f t="shared" si="107"/>
        <v>17.75</v>
      </c>
      <c r="I430" s="359">
        <f t="shared" si="107"/>
        <v>20.25</v>
      </c>
      <c r="J430" s="359">
        <f t="shared" si="107"/>
        <v>22.75</v>
      </c>
      <c r="K430" s="359">
        <f t="shared" si="107"/>
        <v>25.25</v>
      </c>
      <c r="L430" s="359">
        <f t="shared" si="107"/>
        <v>27.75</v>
      </c>
      <c r="M430" s="359">
        <f t="shared" si="107"/>
        <v>30.25</v>
      </c>
      <c r="N430" s="359">
        <f t="shared" si="107"/>
        <v>32.75</v>
      </c>
      <c r="O430" s="354"/>
      <c r="P430" s="303"/>
      <c r="Q430" s="303"/>
    </row>
    <row r="431" spans="1:17">
      <c r="A431" s="196" t="str">
        <f t="shared" si="86"/>
        <v>Female - U15 - Javelin 500g</v>
      </c>
      <c r="B431" s="198" t="s">
        <v>151</v>
      </c>
      <c r="C431" s="198" t="s">
        <v>4</v>
      </c>
      <c r="D431" s="198" t="s">
        <v>270</v>
      </c>
      <c r="E431" s="255" t="s">
        <v>260</v>
      </c>
      <c r="F431" s="359">
        <v>16.5</v>
      </c>
      <c r="G431" s="359">
        <v>19</v>
      </c>
      <c r="H431" s="359">
        <v>21.5</v>
      </c>
      <c r="I431" s="359">
        <v>24</v>
      </c>
      <c r="J431" s="359">
        <v>26.5</v>
      </c>
      <c r="K431" s="359">
        <v>29</v>
      </c>
      <c r="L431" s="359">
        <v>31.5</v>
      </c>
      <c r="M431" s="359">
        <v>34</v>
      </c>
      <c r="N431" s="359">
        <v>36.5</v>
      </c>
      <c r="O431" s="354">
        <v>33</v>
      </c>
      <c r="P431" s="303">
        <v>29</v>
      </c>
      <c r="Q431" s="303">
        <v>40</v>
      </c>
    </row>
    <row r="432" spans="1:17">
      <c r="A432" s="196" t="str">
        <f t="shared" si="86"/>
        <v>Female - U16 - Javelin 500g</v>
      </c>
      <c r="B432" s="198" t="s">
        <v>151</v>
      </c>
      <c r="C432" s="198" t="s">
        <v>1047</v>
      </c>
      <c r="D432" s="198" t="s">
        <v>270</v>
      </c>
      <c r="E432" s="255" t="s">
        <v>260</v>
      </c>
      <c r="F432" s="359">
        <f t="shared" ref="F432:N432" si="108">SUM(F431+F433)/2</f>
        <v>20.25</v>
      </c>
      <c r="G432" s="359">
        <f t="shared" si="108"/>
        <v>22.75</v>
      </c>
      <c r="H432" s="359">
        <f t="shared" si="108"/>
        <v>25.25</v>
      </c>
      <c r="I432" s="359">
        <f t="shared" si="108"/>
        <v>27.75</v>
      </c>
      <c r="J432" s="359">
        <f t="shared" si="108"/>
        <v>30.25</v>
      </c>
      <c r="K432" s="359">
        <f t="shared" si="108"/>
        <v>32.75</v>
      </c>
      <c r="L432" s="359">
        <f t="shared" si="108"/>
        <v>35.25</v>
      </c>
      <c r="M432" s="359">
        <f t="shared" si="108"/>
        <v>37.75</v>
      </c>
      <c r="N432" s="359">
        <f t="shared" si="108"/>
        <v>40.25</v>
      </c>
      <c r="O432" s="354"/>
      <c r="P432" s="303"/>
      <c r="Q432" s="303"/>
    </row>
    <row r="433" spans="1:17">
      <c r="A433" s="196" t="str">
        <f t="shared" si="86"/>
        <v>Female - U17 - Javelin 500g</v>
      </c>
      <c r="B433" s="198" t="s">
        <v>151</v>
      </c>
      <c r="C433" s="198" t="s">
        <v>5</v>
      </c>
      <c r="D433" s="198" t="s">
        <v>270</v>
      </c>
      <c r="E433" s="255" t="s">
        <v>260</v>
      </c>
      <c r="F433" s="359">
        <v>24</v>
      </c>
      <c r="G433" s="359">
        <v>26.5</v>
      </c>
      <c r="H433" s="359">
        <v>29</v>
      </c>
      <c r="I433" s="359">
        <v>31.5</v>
      </c>
      <c r="J433" s="359">
        <v>34</v>
      </c>
      <c r="K433" s="359">
        <v>36.5</v>
      </c>
      <c r="L433" s="359">
        <v>39</v>
      </c>
      <c r="M433" s="359">
        <v>41.5</v>
      </c>
      <c r="N433" s="359">
        <v>44</v>
      </c>
      <c r="O433" s="354">
        <v>38</v>
      </c>
      <c r="P433" s="303">
        <v>33</v>
      </c>
      <c r="Q433" s="303">
        <v>43</v>
      </c>
    </row>
    <row r="434" spans="1:17">
      <c r="A434" s="196" t="str">
        <f t="shared" si="86"/>
        <v>Female - U18 - Javelin 500g</v>
      </c>
      <c r="B434" s="198" t="s">
        <v>151</v>
      </c>
      <c r="C434" s="198" t="s">
        <v>1048</v>
      </c>
      <c r="D434" s="198" t="s">
        <v>270</v>
      </c>
      <c r="E434" s="255" t="s">
        <v>260</v>
      </c>
      <c r="F434" s="359">
        <f t="shared" ref="F434:N434" si="109">SUM(F433+F435)/2</f>
        <v>25.25</v>
      </c>
      <c r="G434" s="359">
        <f t="shared" si="109"/>
        <v>27.75</v>
      </c>
      <c r="H434" s="359">
        <f t="shared" si="109"/>
        <v>30.25</v>
      </c>
      <c r="I434" s="359">
        <f t="shared" si="109"/>
        <v>32.75</v>
      </c>
      <c r="J434" s="359">
        <f t="shared" si="109"/>
        <v>35.25</v>
      </c>
      <c r="K434" s="359">
        <f t="shared" si="109"/>
        <v>37.75</v>
      </c>
      <c r="L434" s="359">
        <f t="shared" si="109"/>
        <v>40.25</v>
      </c>
      <c r="M434" s="359">
        <f t="shared" si="109"/>
        <v>42.75</v>
      </c>
      <c r="N434" s="359">
        <f t="shared" si="109"/>
        <v>45.25</v>
      </c>
      <c r="O434" s="354"/>
      <c r="P434" s="303"/>
      <c r="Q434" s="303"/>
    </row>
    <row r="435" spans="1:17">
      <c r="A435" s="196" t="str">
        <f t="shared" si="86"/>
        <v>Female - U20 - Javelin 600g</v>
      </c>
      <c r="B435" s="198" t="s">
        <v>151</v>
      </c>
      <c r="C435" s="198" t="s">
        <v>203</v>
      </c>
      <c r="D435" s="198" t="s">
        <v>270</v>
      </c>
      <c r="E435" s="255" t="s">
        <v>253</v>
      </c>
      <c r="F435" s="359">
        <v>26.5</v>
      </c>
      <c r="G435" s="359">
        <v>29</v>
      </c>
      <c r="H435" s="359">
        <v>31.5</v>
      </c>
      <c r="I435" s="359">
        <v>34</v>
      </c>
      <c r="J435" s="359">
        <v>36.5</v>
      </c>
      <c r="K435" s="359">
        <v>39</v>
      </c>
      <c r="L435" s="359">
        <v>41.5</v>
      </c>
      <c r="M435" s="359">
        <v>44</v>
      </c>
      <c r="N435" s="359">
        <v>46.5</v>
      </c>
      <c r="O435" s="354">
        <v>39</v>
      </c>
      <c r="P435" s="303">
        <v>31</v>
      </c>
      <c r="Q435" s="303">
        <v>43</v>
      </c>
    </row>
    <row r="436" spans="1:17">
      <c r="A436" s="196" t="str">
        <f t="shared" si="86"/>
        <v>Female - Senior - Javelin 600g</v>
      </c>
      <c r="B436" s="198" t="s">
        <v>151</v>
      </c>
      <c r="C436" s="198" t="s">
        <v>7</v>
      </c>
      <c r="D436" s="198" t="s">
        <v>270</v>
      </c>
      <c r="E436" s="255" t="s">
        <v>253</v>
      </c>
      <c r="F436" s="356">
        <v>31.5</v>
      </c>
      <c r="G436" s="356">
        <v>34</v>
      </c>
      <c r="H436" s="356">
        <v>36.5</v>
      </c>
      <c r="I436" s="356">
        <v>39</v>
      </c>
      <c r="J436" s="356">
        <v>41.5</v>
      </c>
      <c r="K436" s="356">
        <v>44</v>
      </c>
      <c r="L436" s="356">
        <v>46.5</v>
      </c>
      <c r="M436" s="356">
        <v>49</v>
      </c>
      <c r="N436" s="356">
        <v>51</v>
      </c>
      <c r="O436" s="303">
        <v>42.5</v>
      </c>
      <c r="P436" s="303">
        <v>36</v>
      </c>
      <c r="Q436" s="303">
        <v>47</v>
      </c>
    </row>
    <row r="437" spans="1:17">
      <c r="A437"/>
      <c r="B437"/>
      <c r="C437"/>
      <c r="D437"/>
      <c r="E437"/>
    </row>
  </sheetData>
  <sheetProtection algorithmName="SHA-512" hashValue="fwuK1b4VGOs055ZshuyS1TzI0PShH8RSwlNO11uDbNaa8o9seLtocY5Uww/6FefLFlXCAu4o+3O7JnS3hDuQ7Q==" saltValue="CG/huKpYzFyQUACJbbw9cg==" spinCount="100000" sheet="1" objects="1" scenarios="1"/>
  <phoneticPr fontId="12" type="noConversion"/>
  <pageMargins left="0.7" right="0.7" top="0.75" bottom="0.75" header="0.3" footer="0.3"/>
  <pageSetup paperSize="9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A3B541-53B9-406C-A335-CEB66B771361}">
  <dimension ref="A1:Q389"/>
  <sheetViews>
    <sheetView zoomScale="60" zoomScaleNormal="60" workbookViewId="0">
      <pane ySplit="1" topLeftCell="A2" activePane="bottomLeft" state="frozen"/>
      <selection pane="bottomLeft" activeCell="F133" sqref="F133"/>
    </sheetView>
  </sheetViews>
  <sheetFormatPr defaultRowHeight="14.4"/>
  <cols>
    <col min="1" max="1" width="38.33203125" style="200" bestFit="1" customWidth="1"/>
    <col min="2" max="2" width="8.88671875" style="200" customWidth="1"/>
    <col min="3" max="4" width="18.5546875" style="200" customWidth="1"/>
    <col min="5" max="5" width="18.21875" style="200" customWidth="1"/>
    <col min="6" max="15" width="8.88671875" style="200"/>
    <col min="16" max="17" width="8.88671875" style="200" customWidth="1"/>
  </cols>
  <sheetData>
    <row r="1" spans="1:17" ht="18.600000000000001" customHeight="1">
      <c r="A1" s="209" t="s">
        <v>230</v>
      </c>
      <c r="B1" s="209" t="s">
        <v>156</v>
      </c>
      <c r="C1" s="209" t="s">
        <v>588</v>
      </c>
      <c r="D1" s="209" t="s">
        <v>267</v>
      </c>
      <c r="E1" s="209" t="s">
        <v>155</v>
      </c>
      <c r="F1" s="210" t="s">
        <v>26</v>
      </c>
      <c r="G1" s="211" t="s">
        <v>27</v>
      </c>
      <c r="H1" s="212" t="s">
        <v>28</v>
      </c>
      <c r="I1" s="213" t="s">
        <v>29</v>
      </c>
      <c r="J1" s="214" t="s">
        <v>30</v>
      </c>
      <c r="K1" s="215" t="s">
        <v>31</v>
      </c>
      <c r="L1" s="216" t="s">
        <v>32</v>
      </c>
      <c r="M1" s="217" t="s">
        <v>33</v>
      </c>
      <c r="N1" s="218" t="s">
        <v>34</v>
      </c>
      <c r="O1" s="194" t="s">
        <v>510</v>
      </c>
      <c r="P1" s="194" t="s">
        <v>1</v>
      </c>
      <c r="Q1" s="195" t="s">
        <v>2</v>
      </c>
    </row>
    <row r="2" spans="1:17" ht="18.600000000000001" customHeight="1">
      <c r="A2" s="196" t="str">
        <f t="shared" ref="A2:A65" si="0">B2&amp;" - "&amp;C2&amp;" - "&amp;E2</f>
        <v>Male - T11 - 100m</v>
      </c>
      <c r="B2" s="254" t="s">
        <v>150</v>
      </c>
      <c r="C2" s="228" t="s">
        <v>589</v>
      </c>
      <c r="D2" s="258" t="s">
        <v>780</v>
      </c>
      <c r="E2" s="254" t="s">
        <v>160</v>
      </c>
      <c r="F2" s="262">
        <v>1.6666666666666666E-4</v>
      </c>
      <c r="G2" s="262">
        <v>1.6493055555555553E-4</v>
      </c>
      <c r="H2" s="262">
        <v>1.6319444444444443E-4</v>
      </c>
      <c r="I2" s="262">
        <v>1.6087962962962963E-4</v>
      </c>
      <c r="J2" s="262">
        <v>1.5914351851851853E-4</v>
      </c>
      <c r="K2" s="262">
        <v>1.574074074074074E-4</v>
      </c>
      <c r="L2" s="262">
        <v>1.550925925925926E-4</v>
      </c>
      <c r="M2" s="262">
        <v>1.5277777777777777E-4</v>
      </c>
      <c r="N2" s="262">
        <v>1.5046296296296297E-4</v>
      </c>
      <c r="O2" s="260"/>
      <c r="P2" s="197"/>
      <c r="Q2" s="196"/>
    </row>
    <row r="3" spans="1:17" ht="18.600000000000001" customHeight="1">
      <c r="A3" s="196" t="str">
        <f t="shared" si="0"/>
        <v>Male - T12 - 100m</v>
      </c>
      <c r="B3" s="254" t="s">
        <v>150</v>
      </c>
      <c r="C3" s="228" t="s">
        <v>590</v>
      </c>
      <c r="D3" s="258" t="s">
        <v>780</v>
      </c>
      <c r="E3" s="254" t="s">
        <v>160</v>
      </c>
      <c r="F3" s="262">
        <v>1.6377314814814816E-4</v>
      </c>
      <c r="G3" s="262">
        <v>1.6203703703703703E-4</v>
      </c>
      <c r="H3" s="262">
        <v>1.6030092592592593E-4</v>
      </c>
      <c r="I3" s="262">
        <v>1.585648148148148E-4</v>
      </c>
      <c r="J3" s="262">
        <v>1.568287037037037E-4</v>
      </c>
      <c r="K3" s="262">
        <v>1.550925925925926E-4</v>
      </c>
      <c r="L3" s="262">
        <v>1.5277777777777777E-4</v>
      </c>
      <c r="M3" s="262">
        <v>1.5046296296296297E-4</v>
      </c>
      <c r="N3" s="262">
        <v>1.4814814814814815E-4</v>
      </c>
      <c r="O3" s="260"/>
      <c r="P3" s="197"/>
      <c r="Q3" s="196"/>
    </row>
    <row r="4" spans="1:17" ht="18.600000000000001" customHeight="1">
      <c r="A4" s="196" t="str">
        <f t="shared" si="0"/>
        <v>Male - T13 - 100m</v>
      </c>
      <c r="B4" s="254" t="s">
        <v>150</v>
      </c>
      <c r="C4" s="228" t="s">
        <v>591</v>
      </c>
      <c r="D4" s="258" t="s">
        <v>780</v>
      </c>
      <c r="E4" s="254" t="s">
        <v>160</v>
      </c>
      <c r="F4" s="262">
        <v>1.6261574074074073E-4</v>
      </c>
      <c r="G4" s="262">
        <v>1.6087962962962963E-4</v>
      </c>
      <c r="H4" s="262">
        <v>1.5914351851851853E-4</v>
      </c>
      <c r="I4" s="262">
        <v>1.574074074074074E-4</v>
      </c>
      <c r="J4" s="262">
        <v>1.556712962962963E-4</v>
      </c>
      <c r="K4" s="262">
        <v>1.539351851851852E-4</v>
      </c>
      <c r="L4" s="262">
        <v>1.5162037037037037E-4</v>
      </c>
      <c r="M4" s="262">
        <v>1.4930555555555555E-4</v>
      </c>
      <c r="N4" s="262">
        <v>1.4699074074074072E-4</v>
      </c>
      <c r="O4" s="260"/>
      <c r="P4" s="197"/>
      <c r="Q4" s="196"/>
    </row>
    <row r="5" spans="1:17">
      <c r="A5" s="196" t="str">
        <f t="shared" si="0"/>
        <v>Male - T33 - 100m</v>
      </c>
      <c r="B5" s="254" t="s">
        <v>150</v>
      </c>
      <c r="C5" s="228" t="s">
        <v>592</v>
      </c>
      <c r="D5" s="258" t="s">
        <v>780</v>
      </c>
      <c r="E5" s="254" t="s">
        <v>160</v>
      </c>
      <c r="F5" s="262">
        <v>2.5231481481481481E-4</v>
      </c>
      <c r="G5" s="262">
        <v>2.488425925925926E-4</v>
      </c>
      <c r="H5" s="262">
        <v>2.4594907407407405E-4</v>
      </c>
      <c r="I5" s="262">
        <v>2.4247685185185188E-4</v>
      </c>
      <c r="J5" s="262">
        <v>2.3958333333333332E-4</v>
      </c>
      <c r="K5" s="262">
        <v>2.3611111111111109E-4</v>
      </c>
      <c r="L5" s="262">
        <v>2.3206018518518519E-4</v>
      </c>
      <c r="M5" s="262">
        <v>2.2800925925925926E-4</v>
      </c>
      <c r="N5" s="262">
        <v>2.2395833333333336E-4</v>
      </c>
      <c r="O5" s="260"/>
      <c r="P5" s="197"/>
      <c r="Q5" s="196"/>
    </row>
    <row r="6" spans="1:17">
      <c r="A6" s="196" t="str">
        <f t="shared" si="0"/>
        <v>Male - T34 - 100m</v>
      </c>
      <c r="B6" s="254" t="s">
        <v>150</v>
      </c>
      <c r="C6" s="228" t="s">
        <v>593</v>
      </c>
      <c r="D6" s="258" t="s">
        <v>780</v>
      </c>
      <c r="E6" s="254" t="s">
        <v>160</v>
      </c>
      <c r="F6" s="262">
        <v>2.3263888888888889E-4</v>
      </c>
      <c r="G6" s="262">
        <v>2.2974537037037039E-4</v>
      </c>
      <c r="H6" s="262">
        <v>2.2685185185185189E-4</v>
      </c>
      <c r="I6" s="262">
        <v>2.2395833333333336E-4</v>
      </c>
      <c r="J6" s="262">
        <v>2.2048611111111111E-4</v>
      </c>
      <c r="K6" s="262">
        <v>2.175925925925926E-4</v>
      </c>
      <c r="L6" s="262">
        <v>2.1412037037037038E-4</v>
      </c>
      <c r="M6" s="262">
        <v>2.1006944444444445E-4</v>
      </c>
      <c r="N6" s="262">
        <v>2.0601851851851855E-4</v>
      </c>
      <c r="O6" s="261"/>
      <c r="P6" s="197"/>
      <c r="Q6" s="196"/>
    </row>
    <row r="7" spans="1:17">
      <c r="A7" s="196" t="str">
        <f t="shared" si="0"/>
        <v>Male - T35 - 100m</v>
      </c>
      <c r="B7" s="254" t="s">
        <v>150</v>
      </c>
      <c r="C7" s="228" t="s">
        <v>594</v>
      </c>
      <c r="D7" s="258" t="s">
        <v>780</v>
      </c>
      <c r="E7" s="254" t="s">
        <v>160</v>
      </c>
      <c r="F7" s="262">
        <v>1.8402777777777778E-4</v>
      </c>
      <c r="G7" s="262">
        <v>1.8229166666666667E-4</v>
      </c>
      <c r="H7" s="262">
        <v>1.7997685185185185E-4</v>
      </c>
      <c r="I7" s="262">
        <v>1.7824074074074075E-4</v>
      </c>
      <c r="J7" s="262">
        <v>1.7592592592592592E-4</v>
      </c>
      <c r="K7" s="262">
        <v>1.7418981481481485E-4</v>
      </c>
      <c r="L7" s="262">
        <v>1.7187500000000002E-4</v>
      </c>
      <c r="M7" s="262">
        <v>1.6898148148148146E-4</v>
      </c>
      <c r="N7" s="262">
        <v>1.6608796296296296E-4</v>
      </c>
      <c r="O7" s="261"/>
      <c r="P7" s="197"/>
      <c r="Q7" s="196"/>
    </row>
    <row r="8" spans="1:17">
      <c r="A8" s="196" t="str">
        <f t="shared" si="0"/>
        <v>Male - T36 - 100m</v>
      </c>
      <c r="B8" s="254" t="s">
        <v>150</v>
      </c>
      <c r="C8" s="228" t="s">
        <v>595</v>
      </c>
      <c r="D8" s="258" t="s">
        <v>780</v>
      </c>
      <c r="E8" s="254" t="s">
        <v>160</v>
      </c>
      <c r="F8" s="262">
        <v>1.7997685185185185E-4</v>
      </c>
      <c r="G8" s="262">
        <v>1.7824074074074075E-4</v>
      </c>
      <c r="H8" s="262">
        <v>1.7650462962962962E-4</v>
      </c>
      <c r="I8" s="262">
        <v>1.7418981481481485E-4</v>
      </c>
      <c r="J8" s="262">
        <v>1.7245370370370372E-4</v>
      </c>
      <c r="K8" s="262">
        <v>1.7013888888888889E-4</v>
      </c>
      <c r="L8" s="262">
        <v>1.6782407407407409E-4</v>
      </c>
      <c r="M8" s="262">
        <v>1.6550925925925926E-4</v>
      </c>
      <c r="N8" s="262">
        <v>1.6261574074074073E-4</v>
      </c>
      <c r="O8" s="261"/>
      <c r="P8" s="197"/>
      <c r="Q8" s="196"/>
    </row>
    <row r="9" spans="1:17">
      <c r="A9" s="196" t="str">
        <f t="shared" si="0"/>
        <v>Male - T37 - 100m</v>
      </c>
      <c r="B9" s="254" t="s">
        <v>150</v>
      </c>
      <c r="C9" s="228" t="s">
        <v>596</v>
      </c>
      <c r="D9" s="258" t="s">
        <v>780</v>
      </c>
      <c r="E9" s="254" t="s">
        <v>160</v>
      </c>
      <c r="F9" s="262">
        <v>1.7303240740740742E-4</v>
      </c>
      <c r="G9" s="262">
        <v>1.7129629629629632E-4</v>
      </c>
      <c r="H9" s="262">
        <v>1.6956018518518519E-4</v>
      </c>
      <c r="I9" s="262">
        <v>1.6782407407407406E-4</v>
      </c>
      <c r="J9" s="262">
        <v>1.6550925925925926E-4</v>
      </c>
      <c r="K9" s="262">
        <v>1.6377314814814816E-4</v>
      </c>
      <c r="L9" s="262">
        <v>1.6145833333333331E-4</v>
      </c>
      <c r="M9" s="262">
        <v>1.5914351851851853E-4</v>
      </c>
      <c r="N9" s="262">
        <v>1.5625E-4</v>
      </c>
      <c r="O9" s="260"/>
      <c r="P9" s="197"/>
      <c r="Q9" s="196"/>
    </row>
    <row r="10" spans="1:17">
      <c r="A10" s="196" t="str">
        <f t="shared" si="0"/>
        <v>Male - T38 - 100m</v>
      </c>
      <c r="B10" s="254" t="s">
        <v>150</v>
      </c>
      <c r="C10" s="228" t="s">
        <v>597</v>
      </c>
      <c r="D10" s="258" t="s">
        <v>780</v>
      </c>
      <c r="E10" s="254" t="s">
        <v>160</v>
      </c>
      <c r="F10" s="262">
        <v>1.6666666666666666E-4</v>
      </c>
      <c r="G10" s="262">
        <v>1.6493055555555556E-4</v>
      </c>
      <c r="H10" s="262">
        <v>1.6319444444444443E-4</v>
      </c>
      <c r="I10" s="262">
        <v>1.6145833333333333E-4</v>
      </c>
      <c r="J10" s="262">
        <v>1.5972222222222223E-4</v>
      </c>
      <c r="K10" s="262">
        <v>1.574074074074074E-4</v>
      </c>
      <c r="L10" s="262">
        <v>1.556712962962963E-4</v>
      </c>
      <c r="M10" s="262">
        <v>1.5335648148148148E-4</v>
      </c>
      <c r="N10" s="262">
        <v>1.5046296296296297E-4</v>
      </c>
      <c r="O10" s="260"/>
      <c r="P10" s="197"/>
      <c r="Q10" s="196"/>
    </row>
    <row r="11" spans="1:17">
      <c r="A11" s="196" t="str">
        <f t="shared" si="0"/>
        <v>Male - T42 - 100m</v>
      </c>
      <c r="B11" s="254" t="s">
        <v>150</v>
      </c>
      <c r="C11" s="228" t="s">
        <v>598</v>
      </c>
      <c r="D11" s="258" t="s">
        <v>780</v>
      </c>
      <c r="E11" s="254" t="s">
        <v>160</v>
      </c>
      <c r="F11" s="263">
        <v>19</v>
      </c>
      <c r="G11" s="263">
        <v>18.5</v>
      </c>
      <c r="H11" s="263">
        <v>18</v>
      </c>
      <c r="I11" s="263">
        <v>17</v>
      </c>
      <c r="J11" s="263">
        <v>16</v>
      </c>
      <c r="K11" s="262">
        <v>1.7071759259259256E-4</v>
      </c>
      <c r="L11" s="262">
        <v>1.6840277777777782E-4</v>
      </c>
      <c r="M11" s="262">
        <v>1.6608796296296296E-4</v>
      </c>
      <c r="N11" s="262">
        <v>1.6319444444444443E-4</v>
      </c>
      <c r="O11" s="261"/>
      <c r="P11" s="197"/>
      <c r="Q11" s="196"/>
    </row>
    <row r="12" spans="1:17">
      <c r="A12" s="196" t="str">
        <f t="shared" si="0"/>
        <v>Male - T43 - 100m</v>
      </c>
      <c r="B12" s="254" t="s">
        <v>150</v>
      </c>
      <c r="C12" s="228" t="s">
        <v>599</v>
      </c>
      <c r="D12" s="258" t="s">
        <v>780</v>
      </c>
      <c r="E12" s="254" t="s">
        <v>160</v>
      </c>
      <c r="F12" s="263">
        <v>15</v>
      </c>
      <c r="G12" s="263">
        <v>14</v>
      </c>
      <c r="H12" s="262">
        <v>1.585648148148148E-4</v>
      </c>
      <c r="I12" s="262">
        <v>1.568287037037037E-4</v>
      </c>
      <c r="J12" s="262">
        <v>1.545138888888889E-4</v>
      </c>
      <c r="K12" s="262">
        <v>1.5277777777777777E-4</v>
      </c>
      <c r="L12" s="262">
        <v>1.5104166666666667E-4</v>
      </c>
      <c r="M12" s="262">
        <v>1.4872685185185185E-4</v>
      </c>
      <c r="N12" s="262">
        <v>1.4583333333333335E-4</v>
      </c>
      <c r="O12" s="261"/>
      <c r="P12" s="197"/>
      <c r="Q12" s="196"/>
    </row>
    <row r="13" spans="1:17">
      <c r="A13" s="196" t="str">
        <f t="shared" si="0"/>
        <v>Male - T44 - 100m</v>
      </c>
      <c r="B13" s="254" t="s">
        <v>150</v>
      </c>
      <c r="C13" s="228" t="s">
        <v>600</v>
      </c>
      <c r="D13" s="258" t="s">
        <v>780</v>
      </c>
      <c r="E13" s="254" t="s">
        <v>160</v>
      </c>
      <c r="F13" s="263">
        <v>15</v>
      </c>
      <c r="G13" s="263">
        <v>14.5</v>
      </c>
      <c r="H13" s="262">
        <v>1.6261574074074073E-4</v>
      </c>
      <c r="I13" s="262">
        <v>1.6087962962962963E-4</v>
      </c>
      <c r="J13" s="262">
        <v>1.591435185185185E-4</v>
      </c>
      <c r="K13" s="262">
        <v>1.568287037037037E-4</v>
      </c>
      <c r="L13" s="262">
        <v>1.550925925925926E-4</v>
      </c>
      <c r="M13" s="262">
        <v>1.5277777777777777E-4</v>
      </c>
      <c r="N13" s="262">
        <v>1.4988425925925925E-4</v>
      </c>
      <c r="O13" s="261"/>
      <c r="P13" s="197"/>
      <c r="Q13" s="196"/>
    </row>
    <row r="14" spans="1:17">
      <c r="A14" s="196" t="str">
        <f t="shared" si="0"/>
        <v>Male - T45-47 - 100m</v>
      </c>
      <c r="B14" s="254" t="s">
        <v>150</v>
      </c>
      <c r="C14" s="228" t="s">
        <v>601</v>
      </c>
      <c r="D14" s="258" t="s">
        <v>780</v>
      </c>
      <c r="E14" s="254" t="s">
        <v>160</v>
      </c>
      <c r="F14" s="262">
        <v>1.6319444444444443E-4</v>
      </c>
      <c r="G14" s="262">
        <v>1.6145833333333331E-4</v>
      </c>
      <c r="H14" s="262">
        <v>1.5972222222222223E-4</v>
      </c>
      <c r="I14" s="262">
        <v>1.579861111111111E-4</v>
      </c>
      <c r="J14" s="262">
        <v>1.5625E-4</v>
      </c>
      <c r="K14" s="262">
        <v>1.545138888888889E-4</v>
      </c>
      <c r="L14" s="262">
        <v>1.5219907407407407E-4</v>
      </c>
      <c r="M14" s="262">
        <v>1.4988425925925925E-4</v>
      </c>
      <c r="N14" s="262">
        <v>1.4756944444444445E-4</v>
      </c>
      <c r="O14" s="260"/>
      <c r="P14" s="197"/>
      <c r="Q14" s="196"/>
    </row>
    <row r="15" spans="1:17">
      <c r="A15" s="196" t="str">
        <f t="shared" si="0"/>
        <v>Male - T51 - 100m</v>
      </c>
      <c r="B15" s="254" t="s">
        <v>150</v>
      </c>
      <c r="C15" s="228" t="s">
        <v>602</v>
      </c>
      <c r="D15" s="258" t="s">
        <v>780</v>
      </c>
      <c r="E15" s="254" t="s">
        <v>160</v>
      </c>
      <c r="F15" s="262">
        <v>3.0902777777777781E-4</v>
      </c>
      <c r="G15" s="262">
        <v>3.049768518518519E-4</v>
      </c>
      <c r="H15" s="262">
        <v>3.0150462962962965E-4</v>
      </c>
      <c r="I15" s="262">
        <v>2.9745370370370369E-4</v>
      </c>
      <c r="J15" s="262">
        <v>2.9340277777777779E-4</v>
      </c>
      <c r="K15" s="262">
        <v>2.8877314814814814E-4</v>
      </c>
      <c r="L15" s="262">
        <v>2.8472222222222223E-4</v>
      </c>
      <c r="M15" s="262">
        <v>2.7951388888888888E-4</v>
      </c>
      <c r="N15" s="262">
        <v>2.7430555555555552E-4</v>
      </c>
      <c r="O15" s="258"/>
      <c r="P15" s="196"/>
      <c r="Q15" s="196"/>
    </row>
    <row r="16" spans="1:17">
      <c r="A16" s="196" t="str">
        <f t="shared" si="0"/>
        <v>Male - T52 - 100m</v>
      </c>
      <c r="B16" s="254" t="s">
        <v>150</v>
      </c>
      <c r="C16" s="228" t="s">
        <v>603</v>
      </c>
      <c r="D16" s="258" t="s">
        <v>780</v>
      </c>
      <c r="E16" s="254" t="s">
        <v>160</v>
      </c>
      <c r="F16" s="263">
        <v>31</v>
      </c>
      <c r="G16" s="263">
        <v>29</v>
      </c>
      <c r="H16" s="263">
        <v>27</v>
      </c>
      <c r="I16" s="263">
        <v>25</v>
      </c>
      <c r="J16" s="263">
        <v>22.5</v>
      </c>
      <c r="K16" s="262">
        <v>2.4131944444444448E-4</v>
      </c>
      <c r="L16" s="262">
        <v>2.3726851851851852E-4</v>
      </c>
      <c r="M16" s="262">
        <v>2.3321759259259259E-4</v>
      </c>
      <c r="N16" s="262">
        <v>2.2858796296296296E-4</v>
      </c>
      <c r="O16" s="258"/>
      <c r="P16" s="196"/>
      <c r="Q16" s="196"/>
    </row>
    <row r="17" spans="1:17">
      <c r="A17" s="196" t="str">
        <f t="shared" si="0"/>
        <v>Male - T53 - 100m</v>
      </c>
      <c r="B17" s="254" t="s">
        <v>150</v>
      </c>
      <c r="C17" s="228" t="s">
        <v>604</v>
      </c>
      <c r="D17" s="258" t="s">
        <v>780</v>
      </c>
      <c r="E17" s="254" t="s">
        <v>160</v>
      </c>
      <c r="F17" s="262">
        <v>2.2337962962962961E-4</v>
      </c>
      <c r="G17" s="262">
        <v>2.2048611111111111E-4</v>
      </c>
      <c r="H17" s="262">
        <v>2.175925925925926E-4</v>
      </c>
      <c r="I17" s="262">
        <v>2.146990740740741E-4</v>
      </c>
      <c r="J17" s="262">
        <v>2.1180555555555555E-4</v>
      </c>
      <c r="K17" s="262">
        <v>2.0891203703703705E-4</v>
      </c>
      <c r="L17" s="262">
        <v>2.0543981481481482E-4</v>
      </c>
      <c r="M17" s="262">
        <v>2.0196759259259259E-4</v>
      </c>
      <c r="N17" s="262">
        <v>1.9791666666666666E-4</v>
      </c>
      <c r="O17" s="258"/>
      <c r="P17" s="196"/>
      <c r="Q17" s="196"/>
    </row>
    <row r="18" spans="1:17">
      <c r="A18" s="196" t="str">
        <f t="shared" si="0"/>
        <v>Male - T54 - 100m</v>
      </c>
      <c r="B18" s="254" t="s">
        <v>150</v>
      </c>
      <c r="C18" s="228" t="s">
        <v>605</v>
      </c>
      <c r="D18" s="258" t="s">
        <v>780</v>
      </c>
      <c r="E18" s="254" t="s">
        <v>160</v>
      </c>
      <c r="F18" s="262">
        <v>2.1296296296296295E-4</v>
      </c>
      <c r="G18" s="262">
        <v>2.1064814814814815E-4</v>
      </c>
      <c r="H18" s="262">
        <v>2.0775462962962962E-4</v>
      </c>
      <c r="I18" s="262">
        <v>2.0486111111111109E-4</v>
      </c>
      <c r="J18" s="262">
        <v>2.0196759259259259E-4</v>
      </c>
      <c r="K18" s="262">
        <v>1.9907407407407409E-4</v>
      </c>
      <c r="L18" s="262">
        <v>1.9618055555555553E-4</v>
      </c>
      <c r="M18" s="262">
        <v>1.9270833333333333E-4</v>
      </c>
      <c r="N18" s="262">
        <v>1.8865740740740743E-4</v>
      </c>
      <c r="O18" s="258"/>
      <c r="P18" s="196"/>
      <c r="Q18" s="196"/>
    </row>
    <row r="19" spans="1:17">
      <c r="A19" s="196" t="str">
        <f t="shared" si="0"/>
        <v>Male - T61 - 100m</v>
      </c>
      <c r="B19" s="254" t="s">
        <v>150</v>
      </c>
      <c r="C19" s="228" t="s">
        <v>606</v>
      </c>
      <c r="D19" s="258" t="s">
        <v>780</v>
      </c>
      <c r="E19" s="254" t="s">
        <v>160</v>
      </c>
      <c r="F19" s="262">
        <v>1.8055555555555555E-4</v>
      </c>
      <c r="G19" s="262">
        <v>1.7881944444444445E-4</v>
      </c>
      <c r="H19" s="262">
        <v>1.7708333333333335E-4</v>
      </c>
      <c r="I19" s="262">
        <v>1.7476851851851852E-4</v>
      </c>
      <c r="J19" s="262">
        <v>1.7303240740740742E-4</v>
      </c>
      <c r="K19" s="262">
        <v>1.7071759259259256E-4</v>
      </c>
      <c r="L19" s="262">
        <v>1.6840277777777782E-4</v>
      </c>
      <c r="M19" s="262">
        <v>1.6608796296296296E-4</v>
      </c>
      <c r="N19" s="262">
        <v>1.6319444444444443E-4</v>
      </c>
      <c r="O19" s="258"/>
      <c r="P19" s="196"/>
      <c r="Q19" s="196"/>
    </row>
    <row r="20" spans="1:17">
      <c r="A20" s="196" t="str">
        <f t="shared" si="0"/>
        <v>Male - T62 - 100m</v>
      </c>
      <c r="B20" s="254" t="s">
        <v>150</v>
      </c>
      <c r="C20" s="228" t="s">
        <v>607</v>
      </c>
      <c r="D20" s="258" t="s">
        <v>780</v>
      </c>
      <c r="E20" s="254" t="s">
        <v>160</v>
      </c>
      <c r="F20" s="263">
        <v>18.5</v>
      </c>
      <c r="G20" s="263">
        <v>18</v>
      </c>
      <c r="H20" s="263">
        <v>17.5</v>
      </c>
      <c r="I20" s="263">
        <v>17</v>
      </c>
      <c r="J20" s="263">
        <v>16</v>
      </c>
      <c r="K20" s="263">
        <v>15</v>
      </c>
      <c r="L20" s="263">
        <v>14</v>
      </c>
      <c r="M20" s="263">
        <v>13</v>
      </c>
      <c r="N20" s="263">
        <v>12</v>
      </c>
      <c r="O20" s="258"/>
      <c r="P20" s="196"/>
      <c r="Q20" s="196"/>
    </row>
    <row r="21" spans="1:17">
      <c r="A21" s="196" t="str">
        <f t="shared" si="0"/>
        <v>Male - T63 - 100m</v>
      </c>
      <c r="B21" s="254" t="s">
        <v>150</v>
      </c>
      <c r="C21" s="228" t="s">
        <v>608</v>
      </c>
      <c r="D21" s="258" t="s">
        <v>780</v>
      </c>
      <c r="E21" s="254" t="s">
        <v>160</v>
      </c>
      <c r="F21" s="263">
        <v>18</v>
      </c>
      <c r="G21" s="263">
        <v>17</v>
      </c>
      <c r="H21" s="263">
        <v>16.75</v>
      </c>
      <c r="I21" s="263">
        <v>16.5</v>
      </c>
      <c r="J21" s="263">
        <v>16.25</v>
      </c>
      <c r="K21" s="263">
        <v>16</v>
      </c>
      <c r="L21" s="263">
        <v>15.75</v>
      </c>
      <c r="M21" s="263">
        <v>15.5</v>
      </c>
      <c r="N21" s="263">
        <v>15.25</v>
      </c>
      <c r="O21" s="258"/>
      <c r="P21" s="196"/>
      <c r="Q21" s="196"/>
    </row>
    <row r="22" spans="1:17">
      <c r="A22" s="196" t="str">
        <f t="shared" si="0"/>
        <v>Male - T64 - 100m</v>
      </c>
      <c r="B22" s="254" t="s">
        <v>150</v>
      </c>
      <c r="C22" s="228" t="s">
        <v>609</v>
      </c>
      <c r="D22" s="258" t="s">
        <v>780</v>
      </c>
      <c r="E22" s="254" t="s">
        <v>160</v>
      </c>
      <c r="F22" s="264">
        <v>16</v>
      </c>
      <c r="G22" s="264">
        <v>15.5</v>
      </c>
      <c r="H22" s="264">
        <v>15</v>
      </c>
      <c r="I22" s="264">
        <v>14.5</v>
      </c>
      <c r="J22" s="264">
        <v>14</v>
      </c>
      <c r="K22" s="265">
        <v>1.568287037037037E-4</v>
      </c>
      <c r="L22" s="265">
        <v>1.550925925925926E-4</v>
      </c>
      <c r="M22" s="265">
        <v>1.5277777777777777E-4</v>
      </c>
      <c r="N22" s="265">
        <v>1.4988425925925925E-4</v>
      </c>
      <c r="O22" s="258"/>
      <c r="P22" s="196"/>
      <c r="Q22" s="196"/>
    </row>
    <row r="23" spans="1:17">
      <c r="A23" s="196" t="str">
        <f t="shared" si="0"/>
        <v>Female - T11 - 100m</v>
      </c>
      <c r="B23" s="196" t="s">
        <v>151</v>
      </c>
      <c r="C23" s="228" t="s">
        <v>589</v>
      </c>
      <c r="D23" s="258" t="s">
        <v>780</v>
      </c>
      <c r="E23" s="254" t="s">
        <v>160</v>
      </c>
      <c r="F23" s="262">
        <v>1.8344907407407408E-4</v>
      </c>
      <c r="G23" s="262">
        <v>1.8171296296296295E-4</v>
      </c>
      <c r="H23" s="262">
        <v>1.7939814814814817E-4</v>
      </c>
      <c r="I23" s="262">
        <v>1.7708333333333335E-4</v>
      </c>
      <c r="J23" s="262">
        <v>1.7418981481481485E-4</v>
      </c>
      <c r="K23" s="262">
        <v>1.7187499999999999E-4</v>
      </c>
      <c r="L23" s="262">
        <v>1.6898148148148146E-4</v>
      </c>
      <c r="M23" s="262">
        <v>1.6608796296296296E-4</v>
      </c>
      <c r="N23" s="262">
        <v>1.6319444444444443E-4</v>
      </c>
      <c r="O23" s="258"/>
      <c r="P23" s="196"/>
      <c r="Q23" s="196"/>
    </row>
    <row r="24" spans="1:17">
      <c r="A24" s="196" t="str">
        <f t="shared" si="0"/>
        <v>Female - T12 - 100m</v>
      </c>
      <c r="B24" s="196" t="s">
        <v>151</v>
      </c>
      <c r="C24" s="228" t="s">
        <v>590</v>
      </c>
      <c r="D24" s="258" t="s">
        <v>780</v>
      </c>
      <c r="E24" s="254" t="s">
        <v>160</v>
      </c>
      <c r="F24" s="262">
        <v>1.8287037037037038E-4</v>
      </c>
      <c r="G24" s="262">
        <v>1.8055555555555555E-4</v>
      </c>
      <c r="H24" s="262">
        <v>1.7824074074074075E-4</v>
      </c>
      <c r="I24" s="262">
        <v>1.7592592592592592E-4</v>
      </c>
      <c r="J24" s="262">
        <v>1.7361111111111112E-4</v>
      </c>
      <c r="K24" s="262">
        <v>1.7129629629629632E-4</v>
      </c>
      <c r="L24" s="262">
        <v>1.6840277777777782E-4</v>
      </c>
      <c r="M24" s="262">
        <v>1.6550925925925926E-4</v>
      </c>
      <c r="N24" s="262">
        <v>1.6261574074074076E-4</v>
      </c>
      <c r="O24" s="258"/>
      <c r="P24" s="196"/>
      <c r="Q24" s="196"/>
    </row>
    <row r="25" spans="1:17">
      <c r="A25" s="196" t="str">
        <f t="shared" si="0"/>
        <v>Female - T13 - 100m</v>
      </c>
      <c r="B25" s="196" t="s">
        <v>151</v>
      </c>
      <c r="C25" s="228" t="s">
        <v>591</v>
      </c>
      <c r="D25" s="258" t="s">
        <v>780</v>
      </c>
      <c r="E25" s="254" t="s">
        <v>160</v>
      </c>
      <c r="F25" s="263">
        <v>17</v>
      </c>
      <c r="G25" s="263">
        <v>16.5</v>
      </c>
      <c r="H25" s="263">
        <v>16</v>
      </c>
      <c r="I25" s="263">
        <v>15.5</v>
      </c>
      <c r="J25" s="263">
        <v>15</v>
      </c>
      <c r="K25" s="262">
        <v>1.7129629629629632E-4</v>
      </c>
      <c r="L25" s="262">
        <v>1.6898148148148146E-4</v>
      </c>
      <c r="M25" s="262">
        <v>1.6608796296296296E-4</v>
      </c>
      <c r="N25" s="262">
        <v>1.6261574074074073E-4</v>
      </c>
      <c r="O25" s="258"/>
      <c r="P25" s="196"/>
      <c r="Q25" s="196"/>
    </row>
    <row r="26" spans="1:17">
      <c r="A26" s="196" t="str">
        <f t="shared" si="0"/>
        <v>Female - T33 - 100m</v>
      </c>
      <c r="B26" s="196" t="s">
        <v>151</v>
      </c>
      <c r="C26" s="228" t="s">
        <v>592</v>
      </c>
      <c r="D26" s="258" t="s">
        <v>780</v>
      </c>
      <c r="E26" s="254" t="s">
        <v>160</v>
      </c>
      <c r="F26" s="263">
        <v>38</v>
      </c>
      <c r="G26" s="263">
        <v>32</v>
      </c>
      <c r="H26" s="263">
        <v>30</v>
      </c>
      <c r="I26" s="263">
        <v>28</v>
      </c>
      <c r="J26" s="263">
        <v>26</v>
      </c>
      <c r="K26" s="262">
        <v>2.8530092592592593E-4</v>
      </c>
      <c r="L26" s="262">
        <v>2.8067129629629628E-4</v>
      </c>
      <c r="M26" s="262">
        <v>2.7546296296296298E-4</v>
      </c>
      <c r="N26" s="262">
        <v>2.7025462962962967E-4</v>
      </c>
      <c r="O26" s="258"/>
      <c r="P26" s="196"/>
      <c r="Q26" s="196"/>
    </row>
    <row r="27" spans="1:17">
      <c r="A27" s="196" t="str">
        <f t="shared" si="0"/>
        <v>Female - T34 - 100m</v>
      </c>
      <c r="B27" s="196" t="s">
        <v>151</v>
      </c>
      <c r="C27" s="228" t="s">
        <v>593</v>
      </c>
      <c r="D27" s="258" t="s">
        <v>780</v>
      </c>
      <c r="E27" s="254" t="s">
        <v>160</v>
      </c>
      <c r="F27" s="263">
        <v>37</v>
      </c>
      <c r="G27" s="263">
        <v>31</v>
      </c>
      <c r="H27" s="263">
        <v>27</v>
      </c>
      <c r="I27" s="263">
        <v>25</v>
      </c>
      <c r="J27" s="263">
        <v>22.5</v>
      </c>
      <c r="K27" s="262">
        <v>2.4826388888888885E-4</v>
      </c>
      <c r="L27" s="262">
        <v>2.4421296296296295E-4</v>
      </c>
      <c r="M27" s="262">
        <v>2.4016203703703702E-4</v>
      </c>
      <c r="N27" s="262">
        <v>2.3553240740740742E-4</v>
      </c>
      <c r="O27" s="258"/>
      <c r="P27" s="196"/>
      <c r="Q27" s="196"/>
    </row>
    <row r="28" spans="1:17">
      <c r="A28" s="196" t="str">
        <f t="shared" si="0"/>
        <v>Female - T35 - 100m</v>
      </c>
      <c r="B28" s="196" t="s">
        <v>151</v>
      </c>
      <c r="C28" s="228" t="s">
        <v>594</v>
      </c>
      <c r="D28" s="258" t="s">
        <v>780</v>
      </c>
      <c r="E28" s="254" t="s">
        <v>160</v>
      </c>
      <c r="F28" s="263">
        <v>24</v>
      </c>
      <c r="G28" s="263">
        <v>22</v>
      </c>
      <c r="H28" s="263">
        <v>20</v>
      </c>
      <c r="I28" s="263">
        <v>19</v>
      </c>
      <c r="J28" s="263">
        <v>18.5</v>
      </c>
      <c r="K28" s="262">
        <v>2.0775462962962959E-4</v>
      </c>
      <c r="L28" s="262">
        <v>2.0428240740740739E-4</v>
      </c>
      <c r="M28" s="262">
        <v>2.0081018518518519E-4</v>
      </c>
      <c r="N28" s="262">
        <v>1.9675925925925926E-4</v>
      </c>
      <c r="O28" s="258"/>
      <c r="P28" s="196"/>
      <c r="Q28" s="196"/>
    </row>
    <row r="29" spans="1:17">
      <c r="A29" s="196" t="str">
        <f t="shared" si="0"/>
        <v>Female - T36 - 100m</v>
      </c>
      <c r="B29" s="196" t="s">
        <v>151</v>
      </c>
      <c r="C29" s="228" t="s">
        <v>595</v>
      </c>
      <c r="D29" s="258" t="s">
        <v>780</v>
      </c>
      <c r="E29" s="254" t="s">
        <v>160</v>
      </c>
      <c r="F29" s="263">
        <v>29</v>
      </c>
      <c r="G29" s="263">
        <v>26</v>
      </c>
      <c r="H29" s="263">
        <v>23</v>
      </c>
      <c r="I29" s="263">
        <v>20</v>
      </c>
      <c r="J29" s="263">
        <v>18</v>
      </c>
      <c r="K29" s="262">
        <v>2.0428240740740739E-4</v>
      </c>
      <c r="L29" s="262">
        <v>2.0138888888888886E-4</v>
      </c>
      <c r="M29" s="262">
        <v>1.9791666666666669E-4</v>
      </c>
      <c r="N29" s="262">
        <v>1.9386574074074076E-4</v>
      </c>
      <c r="O29" s="258"/>
      <c r="P29" s="196"/>
      <c r="Q29" s="196"/>
    </row>
    <row r="30" spans="1:17">
      <c r="A30" s="196" t="str">
        <f t="shared" si="0"/>
        <v>Female - T37 - 100m</v>
      </c>
      <c r="B30" s="196" t="s">
        <v>151</v>
      </c>
      <c r="C30" s="228" t="s">
        <v>596</v>
      </c>
      <c r="D30" s="258" t="s">
        <v>780</v>
      </c>
      <c r="E30" s="254" t="s">
        <v>160</v>
      </c>
      <c r="F30" s="263">
        <v>27</v>
      </c>
      <c r="G30" s="263">
        <v>24</v>
      </c>
      <c r="H30" s="263">
        <v>22</v>
      </c>
      <c r="I30" s="263">
        <v>20</v>
      </c>
      <c r="J30" s="263">
        <v>18</v>
      </c>
      <c r="K30" s="262">
        <v>1.9328703703703703E-4</v>
      </c>
      <c r="L30" s="262">
        <v>1.9039351851851853E-4</v>
      </c>
      <c r="M30" s="262">
        <v>1.8692129629629628E-4</v>
      </c>
      <c r="N30" s="262">
        <v>1.8344907407407408E-4</v>
      </c>
      <c r="O30" s="258"/>
      <c r="P30" s="196"/>
      <c r="Q30" s="196"/>
    </row>
    <row r="31" spans="1:17">
      <c r="A31" s="196" t="str">
        <f t="shared" si="0"/>
        <v>Female - T38 - 100m</v>
      </c>
      <c r="B31" s="196" t="s">
        <v>151</v>
      </c>
      <c r="C31" s="228" t="s">
        <v>597</v>
      </c>
      <c r="D31" s="258" t="s">
        <v>780</v>
      </c>
      <c r="E31" s="254" t="s">
        <v>160</v>
      </c>
      <c r="F31" s="263">
        <v>26</v>
      </c>
      <c r="G31" s="263">
        <v>23</v>
      </c>
      <c r="H31" s="263">
        <v>21</v>
      </c>
      <c r="I31" s="263">
        <v>19</v>
      </c>
      <c r="J31" s="263">
        <v>17</v>
      </c>
      <c r="K31" s="262">
        <v>1.8576388888888888E-4</v>
      </c>
      <c r="L31" s="262">
        <v>1.8287037037037038E-4</v>
      </c>
      <c r="M31" s="262">
        <v>1.7997685185185185E-4</v>
      </c>
      <c r="N31" s="262">
        <v>1.7650462962962962E-4</v>
      </c>
      <c r="O31" s="258"/>
      <c r="P31" s="196"/>
      <c r="Q31" s="196"/>
    </row>
    <row r="32" spans="1:17">
      <c r="A32" s="196" t="str">
        <f t="shared" si="0"/>
        <v>Female - T42 - 100m</v>
      </c>
      <c r="B32" s="196" t="s">
        <v>151</v>
      </c>
      <c r="C32" s="228" t="s">
        <v>598</v>
      </c>
      <c r="D32" s="258" t="s">
        <v>780</v>
      </c>
      <c r="E32" s="254" t="s">
        <v>160</v>
      </c>
      <c r="F32" s="263">
        <v>24.5</v>
      </c>
      <c r="G32" s="263">
        <v>23</v>
      </c>
      <c r="H32" s="263">
        <v>21.5</v>
      </c>
      <c r="I32" s="263">
        <v>20</v>
      </c>
      <c r="J32" s="263">
        <v>19</v>
      </c>
      <c r="K32" s="262">
        <v>2.1643518518518518E-4</v>
      </c>
      <c r="L32" s="262">
        <v>2.1296296296296295E-4</v>
      </c>
      <c r="M32" s="262">
        <v>2.0949074074074077E-4</v>
      </c>
      <c r="N32" s="262">
        <v>2.0543981481481479E-4</v>
      </c>
      <c r="O32" s="258"/>
      <c r="P32" s="196"/>
      <c r="Q32" s="196"/>
    </row>
    <row r="33" spans="1:17">
      <c r="A33" s="196" t="str">
        <f t="shared" si="0"/>
        <v>Female - T43 - 100m</v>
      </c>
      <c r="B33" s="196" t="s">
        <v>151</v>
      </c>
      <c r="C33" s="228" t="s">
        <v>599</v>
      </c>
      <c r="D33" s="258" t="s">
        <v>780</v>
      </c>
      <c r="E33" s="254" t="s">
        <v>160</v>
      </c>
      <c r="F33" s="263">
        <v>19.5</v>
      </c>
      <c r="G33" s="263">
        <v>18.75</v>
      </c>
      <c r="H33" s="263">
        <v>18</v>
      </c>
      <c r="I33" s="263">
        <v>17</v>
      </c>
      <c r="J33" s="263">
        <v>16</v>
      </c>
      <c r="K33" s="262">
        <v>1.8171296296296295E-4</v>
      </c>
      <c r="L33" s="262">
        <v>1.7881944444444445E-4</v>
      </c>
      <c r="M33" s="262">
        <v>1.7534722222222222E-4</v>
      </c>
      <c r="N33" s="262">
        <v>1.7187500000000002E-4</v>
      </c>
      <c r="O33" s="258"/>
      <c r="P33" s="196"/>
      <c r="Q33" s="196"/>
    </row>
    <row r="34" spans="1:17">
      <c r="A34" s="196" t="str">
        <f t="shared" si="0"/>
        <v>Female - T44 - 100m</v>
      </c>
      <c r="B34" s="196" t="s">
        <v>151</v>
      </c>
      <c r="C34" s="228" t="s">
        <v>600</v>
      </c>
      <c r="D34" s="258" t="s">
        <v>780</v>
      </c>
      <c r="E34" s="254" t="s">
        <v>160</v>
      </c>
      <c r="F34" s="263">
        <v>18</v>
      </c>
      <c r="G34" s="263">
        <v>17.5</v>
      </c>
      <c r="H34" s="263">
        <v>17</v>
      </c>
      <c r="I34" s="263">
        <v>16.5</v>
      </c>
      <c r="J34" s="263">
        <v>16</v>
      </c>
      <c r="K34" s="262">
        <v>1.8460648148148145E-4</v>
      </c>
      <c r="L34" s="262">
        <v>1.8171296296296295E-4</v>
      </c>
      <c r="M34" s="262">
        <v>1.7824074074074075E-4</v>
      </c>
      <c r="N34" s="262">
        <v>1.7476851851851852E-4</v>
      </c>
      <c r="O34" s="258"/>
      <c r="P34" s="196"/>
      <c r="Q34" s="196"/>
    </row>
    <row r="35" spans="1:17">
      <c r="A35" s="196" t="str">
        <f t="shared" si="0"/>
        <v>Female - T45-47 - 100m</v>
      </c>
      <c r="B35" s="196" t="s">
        <v>151</v>
      </c>
      <c r="C35" s="228" t="s">
        <v>601</v>
      </c>
      <c r="D35" s="258" t="s">
        <v>780</v>
      </c>
      <c r="E35" s="254" t="s">
        <v>160</v>
      </c>
      <c r="F35" s="263">
        <v>19.5</v>
      </c>
      <c r="G35" s="263">
        <v>18.5</v>
      </c>
      <c r="H35" s="263">
        <v>17.5</v>
      </c>
      <c r="I35" s="263">
        <v>16.5</v>
      </c>
      <c r="J35" s="263">
        <v>15.5</v>
      </c>
      <c r="K35" s="262">
        <v>1.7708333333333335E-4</v>
      </c>
      <c r="L35" s="262">
        <v>1.7418981481481482E-4</v>
      </c>
      <c r="M35" s="262">
        <v>1.7129629629629632E-4</v>
      </c>
      <c r="N35" s="262">
        <v>1.6782407407407409E-4</v>
      </c>
      <c r="O35" s="258"/>
      <c r="P35" s="196"/>
      <c r="Q35" s="196"/>
    </row>
    <row r="36" spans="1:17">
      <c r="A36" s="196" t="str">
        <f t="shared" si="0"/>
        <v>Female - T51 - 100m</v>
      </c>
      <c r="B36" s="196" t="s">
        <v>151</v>
      </c>
      <c r="C36" s="228" t="s">
        <v>602</v>
      </c>
      <c r="D36" s="258" t="s">
        <v>780</v>
      </c>
      <c r="E36" s="254" t="s">
        <v>160</v>
      </c>
      <c r="F36" s="262">
        <v>4.0219907407407413E-4</v>
      </c>
      <c r="G36" s="262">
        <v>3.9699074074074072E-4</v>
      </c>
      <c r="H36" s="262">
        <v>3.9178240740740748E-4</v>
      </c>
      <c r="I36" s="262">
        <v>3.8657407407407407E-4</v>
      </c>
      <c r="J36" s="262">
        <v>3.8136574074074076E-4</v>
      </c>
      <c r="K36" s="262">
        <v>3.7557870370370371E-4</v>
      </c>
      <c r="L36" s="262">
        <v>3.6979166666666665E-4</v>
      </c>
      <c r="M36" s="262">
        <v>3.634259259259259E-4</v>
      </c>
      <c r="N36" s="262">
        <v>3.5590277777777774E-4</v>
      </c>
      <c r="O36" s="258"/>
      <c r="P36" s="196"/>
      <c r="Q36" s="196"/>
    </row>
    <row r="37" spans="1:17">
      <c r="A37" s="196" t="str">
        <f t="shared" si="0"/>
        <v>Female - T52 - 100m</v>
      </c>
      <c r="B37" s="196" t="s">
        <v>151</v>
      </c>
      <c r="C37" s="228" t="s">
        <v>603</v>
      </c>
      <c r="D37" s="258" t="s">
        <v>780</v>
      </c>
      <c r="E37" s="254" t="s">
        <v>160</v>
      </c>
      <c r="F37" s="262">
        <v>2.8587962962962963E-4</v>
      </c>
      <c r="G37" s="262">
        <v>2.8240740740740743E-4</v>
      </c>
      <c r="H37" s="262">
        <v>2.7893518518518518E-4</v>
      </c>
      <c r="I37" s="262">
        <v>2.7488425925925928E-4</v>
      </c>
      <c r="J37" s="262">
        <v>2.7141203703703702E-4</v>
      </c>
      <c r="K37" s="262">
        <v>2.6736111111111112E-4</v>
      </c>
      <c r="L37" s="262">
        <v>2.6273148148148146E-4</v>
      </c>
      <c r="M37" s="262">
        <v>2.5810185185185186E-4</v>
      </c>
      <c r="N37" s="262">
        <v>2.5347222222222221E-4</v>
      </c>
      <c r="O37" s="258"/>
      <c r="P37" s="196"/>
      <c r="Q37" s="196"/>
    </row>
    <row r="38" spans="1:17">
      <c r="A38" s="196" t="str">
        <f t="shared" si="0"/>
        <v>Female - T53 - 100m</v>
      </c>
      <c r="B38" s="196" t="s">
        <v>151</v>
      </c>
      <c r="C38" s="228" t="s">
        <v>604</v>
      </c>
      <c r="D38" s="258" t="s">
        <v>780</v>
      </c>
      <c r="E38" s="254" t="s">
        <v>160</v>
      </c>
      <c r="F38" s="262">
        <v>2.5115740740740735E-4</v>
      </c>
      <c r="G38" s="262">
        <v>2.4768518518518515E-4</v>
      </c>
      <c r="H38" s="262">
        <v>2.4479166666666665E-4</v>
      </c>
      <c r="I38" s="262">
        <v>2.4131944444444448E-4</v>
      </c>
      <c r="J38" s="262">
        <v>2.3784722222222222E-4</v>
      </c>
      <c r="K38" s="262">
        <v>2.3437500000000002E-4</v>
      </c>
      <c r="L38" s="262">
        <v>2.3090277777777779E-4</v>
      </c>
      <c r="M38" s="262">
        <v>2.2685185185185186E-4</v>
      </c>
      <c r="N38" s="262">
        <v>2.2222222222222221E-4</v>
      </c>
      <c r="O38" s="258"/>
      <c r="P38" s="196"/>
      <c r="Q38" s="196"/>
    </row>
    <row r="39" spans="1:17">
      <c r="A39" s="196" t="str">
        <f t="shared" si="0"/>
        <v>Female - T54 - 100m</v>
      </c>
      <c r="B39" s="196" t="s">
        <v>151</v>
      </c>
      <c r="C39" s="228" t="s">
        <v>605</v>
      </c>
      <c r="D39" s="258" t="s">
        <v>780</v>
      </c>
      <c r="E39" s="254" t="s">
        <v>160</v>
      </c>
      <c r="F39" s="263">
        <v>32.5</v>
      </c>
      <c r="G39" s="263">
        <v>29</v>
      </c>
      <c r="H39" s="263">
        <v>26</v>
      </c>
      <c r="I39" s="263">
        <v>23</v>
      </c>
      <c r="J39" s="263">
        <v>20.5</v>
      </c>
      <c r="K39" s="262">
        <v>2.3321759259259259E-4</v>
      </c>
      <c r="L39" s="262">
        <v>2.2916666666666669E-4</v>
      </c>
      <c r="M39" s="262">
        <v>2.2511574074074076E-4</v>
      </c>
      <c r="N39" s="262">
        <v>2.2106481481481481E-4</v>
      </c>
      <c r="O39" s="258"/>
      <c r="P39" s="196"/>
      <c r="Q39" s="196"/>
    </row>
    <row r="40" spans="1:17">
      <c r="A40" s="196" t="str">
        <f t="shared" si="0"/>
        <v>Female - T61 - 100m</v>
      </c>
      <c r="B40" s="196" t="s">
        <v>151</v>
      </c>
      <c r="C40" s="228" t="s">
        <v>606</v>
      </c>
      <c r="D40" s="258" t="s">
        <v>780</v>
      </c>
      <c r="E40" s="254" t="s">
        <v>160</v>
      </c>
      <c r="F40" s="262">
        <v>2.3148148148148146E-4</v>
      </c>
      <c r="G40" s="262">
        <v>2.2858796296296296E-4</v>
      </c>
      <c r="H40" s="262">
        <v>2.2569444444444446E-4</v>
      </c>
      <c r="I40" s="262">
        <v>2.2280092592592596E-4</v>
      </c>
      <c r="J40" s="262">
        <v>2.199074074074074E-4</v>
      </c>
      <c r="K40" s="262">
        <v>2.1643518518518518E-4</v>
      </c>
      <c r="L40" s="262">
        <v>2.1296296296296295E-4</v>
      </c>
      <c r="M40" s="262">
        <v>2.0949074074074077E-4</v>
      </c>
      <c r="N40" s="262">
        <v>2.0543981481481479E-4</v>
      </c>
      <c r="O40" s="258"/>
      <c r="P40" s="196"/>
      <c r="Q40" s="196"/>
    </row>
    <row r="41" spans="1:17">
      <c r="A41" s="196" t="str">
        <f t="shared" si="0"/>
        <v>Female - T62 - 100m</v>
      </c>
      <c r="B41" s="196" t="s">
        <v>151</v>
      </c>
      <c r="C41" s="228" t="s">
        <v>607</v>
      </c>
      <c r="D41" s="258" t="s">
        <v>780</v>
      </c>
      <c r="E41" s="254" t="s">
        <v>160</v>
      </c>
      <c r="F41" s="262">
        <v>1.9386574074074076E-4</v>
      </c>
      <c r="G41" s="262">
        <v>1.9155092592592593E-4</v>
      </c>
      <c r="H41" s="262">
        <v>1.8923611111111113E-4</v>
      </c>
      <c r="I41" s="262">
        <v>1.8692129629629628E-4</v>
      </c>
      <c r="J41" s="262">
        <v>1.8402777777777778E-4</v>
      </c>
      <c r="K41" s="262">
        <v>1.8171296296296295E-4</v>
      </c>
      <c r="L41" s="262">
        <v>1.7881944444444445E-4</v>
      </c>
      <c r="M41" s="262">
        <v>1.7534722222222222E-4</v>
      </c>
      <c r="N41" s="262">
        <v>1.7187500000000002E-4</v>
      </c>
      <c r="O41" s="258"/>
      <c r="P41" s="196"/>
      <c r="Q41" s="196"/>
    </row>
    <row r="42" spans="1:17">
      <c r="A42" s="196" t="str">
        <f t="shared" si="0"/>
        <v>Female - T63 - 100m</v>
      </c>
      <c r="B42" s="196" t="s">
        <v>151</v>
      </c>
      <c r="C42" s="228" t="s">
        <v>608</v>
      </c>
      <c r="D42" s="258" t="s">
        <v>780</v>
      </c>
      <c r="E42" s="254" t="s">
        <v>160</v>
      </c>
      <c r="F42" s="263">
        <v>26.5</v>
      </c>
      <c r="G42" s="263">
        <v>24</v>
      </c>
      <c r="H42" s="263">
        <v>22</v>
      </c>
      <c r="I42" s="263">
        <v>20.5</v>
      </c>
      <c r="J42" s="263">
        <v>19.5</v>
      </c>
      <c r="K42" s="262">
        <v>2.1643518518518518E-4</v>
      </c>
      <c r="L42" s="262">
        <v>2.1296296296296295E-4</v>
      </c>
      <c r="M42" s="262">
        <v>2.0949074074074077E-4</v>
      </c>
      <c r="N42" s="262">
        <v>2.0543981481481479E-4</v>
      </c>
      <c r="O42" s="258"/>
      <c r="P42" s="196"/>
      <c r="Q42" s="196"/>
    </row>
    <row r="43" spans="1:17">
      <c r="A43" s="196" t="str">
        <f t="shared" si="0"/>
        <v>Female - T64 - 100m</v>
      </c>
      <c r="B43" s="196" t="s">
        <v>151</v>
      </c>
      <c r="C43" s="228" t="s">
        <v>609</v>
      </c>
      <c r="D43" s="196" t="s">
        <v>780</v>
      </c>
      <c r="E43" s="196" t="s">
        <v>160</v>
      </c>
      <c r="F43" s="262">
        <v>1.9675925925925926E-4</v>
      </c>
      <c r="G43" s="262">
        <v>1.9444444444444446E-4</v>
      </c>
      <c r="H43" s="262">
        <v>1.9212962962962963E-4</v>
      </c>
      <c r="I43" s="262">
        <v>1.8981481481481478E-4</v>
      </c>
      <c r="J43" s="262">
        <v>1.8692129629629628E-4</v>
      </c>
      <c r="K43" s="262">
        <v>1.8460648148148145E-4</v>
      </c>
      <c r="L43" s="262">
        <v>1.8171296296296295E-4</v>
      </c>
      <c r="M43" s="262">
        <v>1.7824074074074075E-4</v>
      </c>
      <c r="N43" s="262">
        <v>1.7476851851851852E-4</v>
      </c>
      <c r="O43" s="258"/>
      <c r="P43" s="196"/>
      <c r="Q43" s="196"/>
    </row>
    <row r="44" spans="1:17">
      <c r="A44" s="196" t="str">
        <f t="shared" si="0"/>
        <v>Male - T11 - 200m</v>
      </c>
      <c r="B44" s="196" t="s">
        <v>150</v>
      </c>
      <c r="C44" s="228" t="s">
        <v>589</v>
      </c>
      <c r="D44" s="196" t="s">
        <v>780</v>
      </c>
      <c r="E44" s="196" t="s">
        <v>162</v>
      </c>
      <c r="F44" s="262">
        <v>3.4027777777777772E-4</v>
      </c>
      <c r="G44" s="262">
        <v>3.3622685185185188E-4</v>
      </c>
      <c r="H44" s="262">
        <v>3.3275462962962968E-4</v>
      </c>
      <c r="I44" s="262">
        <v>3.2870370370370372E-4</v>
      </c>
      <c r="J44" s="262">
        <v>3.2465277777777782E-4</v>
      </c>
      <c r="K44" s="262">
        <v>3.2060185185185186E-4</v>
      </c>
      <c r="L44" s="262">
        <v>3.1597222222222221E-4</v>
      </c>
      <c r="M44" s="262">
        <v>3.1134259259259261E-4</v>
      </c>
      <c r="N44" s="262">
        <v>3.0555555555555555E-4</v>
      </c>
      <c r="O44" s="258"/>
      <c r="P44" s="196"/>
      <c r="Q44" s="196"/>
    </row>
    <row r="45" spans="1:17">
      <c r="A45" s="196" t="str">
        <f t="shared" si="0"/>
        <v>Male - T12 - 200m</v>
      </c>
      <c r="B45" s="196" t="s">
        <v>150</v>
      </c>
      <c r="C45" s="228" t="s">
        <v>590</v>
      </c>
      <c r="D45" s="196" t="s">
        <v>780</v>
      </c>
      <c r="E45" s="196" t="s">
        <v>162</v>
      </c>
      <c r="F45" s="262">
        <v>3.3333333333333332E-4</v>
      </c>
      <c r="G45" s="262">
        <v>3.2986111111111107E-4</v>
      </c>
      <c r="H45" s="262">
        <v>3.2638888888888887E-4</v>
      </c>
      <c r="I45" s="262">
        <v>3.2233796296296296E-4</v>
      </c>
      <c r="J45" s="262">
        <v>3.1828703703703701E-4</v>
      </c>
      <c r="K45" s="262">
        <v>3.1423611111111111E-4</v>
      </c>
      <c r="L45" s="262">
        <v>3.1018518518518521E-4</v>
      </c>
      <c r="M45" s="262">
        <v>3.049768518518519E-4</v>
      </c>
      <c r="N45" s="262">
        <v>2.9976851851851849E-4</v>
      </c>
      <c r="O45" s="258"/>
      <c r="P45" s="196"/>
      <c r="Q45" s="196"/>
    </row>
    <row r="46" spans="1:17">
      <c r="A46" s="196" t="str">
        <f t="shared" si="0"/>
        <v>Male - T13 - 200m</v>
      </c>
      <c r="B46" s="196" t="s">
        <v>150</v>
      </c>
      <c r="C46" s="228" t="s">
        <v>591</v>
      </c>
      <c r="D46" s="196" t="s">
        <v>780</v>
      </c>
      <c r="E46" s="196" t="s">
        <v>162</v>
      </c>
      <c r="F46" s="262">
        <v>3.3159722222222222E-4</v>
      </c>
      <c r="G46" s="262">
        <v>3.2812500000000002E-4</v>
      </c>
      <c r="H46" s="262">
        <v>3.2407407407407406E-4</v>
      </c>
      <c r="I46" s="262">
        <v>3.2060185185185186E-4</v>
      </c>
      <c r="J46" s="262">
        <v>3.1655092592592596E-4</v>
      </c>
      <c r="K46" s="262">
        <v>3.1250000000000001E-4</v>
      </c>
      <c r="L46" s="262">
        <v>3.078703703703704E-4</v>
      </c>
      <c r="M46" s="262">
        <v>3.0324074074074069E-4</v>
      </c>
      <c r="N46" s="262">
        <v>2.9803240740740739E-4</v>
      </c>
      <c r="O46" s="258"/>
      <c r="P46" s="196"/>
      <c r="Q46" s="196"/>
    </row>
    <row r="47" spans="1:17">
      <c r="A47" s="196" t="str">
        <f t="shared" si="0"/>
        <v>Male - T33 - 200m</v>
      </c>
      <c r="B47" s="196" t="s">
        <v>150</v>
      </c>
      <c r="C47" s="228" t="s">
        <v>592</v>
      </c>
      <c r="D47" s="196" t="s">
        <v>780</v>
      </c>
      <c r="E47" s="196" t="s">
        <v>162</v>
      </c>
      <c r="F47" s="263">
        <v>52</v>
      </c>
      <c r="G47" s="263">
        <v>48.5</v>
      </c>
      <c r="H47" s="263">
        <v>45</v>
      </c>
      <c r="I47" s="263">
        <v>41.5</v>
      </c>
      <c r="J47" s="263">
        <v>38</v>
      </c>
      <c r="K47" s="262">
        <v>4.1608796296296299E-4</v>
      </c>
      <c r="L47" s="262">
        <v>4.0914351851851854E-4</v>
      </c>
      <c r="M47" s="262">
        <v>4.0162037037037038E-4</v>
      </c>
      <c r="N47" s="262">
        <v>3.9351851851851852E-4</v>
      </c>
      <c r="O47" s="258"/>
      <c r="P47" s="196"/>
      <c r="Q47" s="196"/>
    </row>
    <row r="48" spans="1:17">
      <c r="A48" s="196" t="str">
        <f t="shared" si="0"/>
        <v>Male - T34 - 200m</v>
      </c>
      <c r="B48" s="196" t="s">
        <v>150</v>
      </c>
      <c r="C48" s="228" t="s">
        <v>593</v>
      </c>
      <c r="D48" s="196" t="s">
        <v>780</v>
      </c>
      <c r="E48" s="196" t="s">
        <v>162</v>
      </c>
      <c r="F48" s="263">
        <v>55</v>
      </c>
      <c r="G48" s="263">
        <v>50</v>
      </c>
      <c r="H48" s="263">
        <v>45</v>
      </c>
      <c r="I48" s="263">
        <v>40.5</v>
      </c>
      <c r="J48" s="263">
        <v>36</v>
      </c>
      <c r="K48" s="262">
        <v>3.8483796296296297E-4</v>
      </c>
      <c r="L48" s="262">
        <v>3.7847222222222226E-4</v>
      </c>
      <c r="M48" s="262">
        <v>3.7210648148148145E-4</v>
      </c>
      <c r="N48" s="262">
        <v>3.6400462962962965E-4</v>
      </c>
      <c r="O48" s="258"/>
      <c r="P48" s="196"/>
      <c r="Q48" s="196"/>
    </row>
    <row r="49" spans="1:17">
      <c r="A49" s="196" t="str">
        <f t="shared" si="0"/>
        <v>Male - T35 - 200m</v>
      </c>
      <c r="B49" s="196" t="s">
        <v>150</v>
      </c>
      <c r="C49" s="228" t="s">
        <v>594</v>
      </c>
      <c r="D49" s="196" t="s">
        <v>780</v>
      </c>
      <c r="E49" s="196" t="s">
        <v>162</v>
      </c>
      <c r="F49" s="263">
        <v>65</v>
      </c>
      <c r="G49" s="263">
        <v>57</v>
      </c>
      <c r="H49" s="263">
        <v>49</v>
      </c>
      <c r="I49" s="263">
        <v>41</v>
      </c>
      <c r="J49" s="263">
        <v>35</v>
      </c>
      <c r="K49" s="262">
        <v>3.5532407407407404E-4</v>
      </c>
      <c r="L49" s="262">
        <v>3.5011574074074074E-4</v>
      </c>
      <c r="M49" s="262">
        <v>3.4490740740740743E-4</v>
      </c>
      <c r="N49" s="262">
        <v>3.3912037037037032E-4</v>
      </c>
      <c r="O49" s="258"/>
      <c r="P49" s="196"/>
      <c r="Q49" s="196"/>
    </row>
    <row r="50" spans="1:17">
      <c r="A50" s="196" t="str">
        <f t="shared" si="0"/>
        <v>Male - T36 - 200m</v>
      </c>
      <c r="B50" s="196" t="s">
        <v>150</v>
      </c>
      <c r="C50" s="228" t="s">
        <v>595</v>
      </c>
      <c r="D50" s="196" t="s">
        <v>780</v>
      </c>
      <c r="E50" s="196" t="s">
        <v>162</v>
      </c>
      <c r="F50" s="263">
        <v>50</v>
      </c>
      <c r="G50" s="263">
        <v>45</v>
      </c>
      <c r="H50" s="263">
        <v>40</v>
      </c>
      <c r="I50" s="263">
        <v>35</v>
      </c>
      <c r="J50" s="263">
        <v>32</v>
      </c>
      <c r="K50" s="262">
        <v>3.4201388888888888E-4</v>
      </c>
      <c r="L50" s="262">
        <v>3.3738425925925928E-4</v>
      </c>
      <c r="M50" s="262">
        <v>3.3217592592592592E-4</v>
      </c>
      <c r="N50" s="262">
        <v>3.2638888888888887E-4</v>
      </c>
      <c r="O50" s="258"/>
      <c r="P50" s="196"/>
      <c r="Q50" s="196"/>
    </row>
    <row r="51" spans="1:17">
      <c r="A51" s="196" t="str">
        <f t="shared" si="0"/>
        <v>Male - T37 - 200m</v>
      </c>
      <c r="B51" s="196" t="s">
        <v>150</v>
      </c>
      <c r="C51" s="228" t="s">
        <v>596</v>
      </c>
      <c r="D51" s="196" t="s">
        <v>780</v>
      </c>
      <c r="E51" s="196" t="s">
        <v>162</v>
      </c>
      <c r="F51" s="263">
        <v>39</v>
      </c>
      <c r="G51" s="263">
        <v>36.5</v>
      </c>
      <c r="H51" s="263">
        <v>34</v>
      </c>
      <c r="I51" s="263">
        <v>32</v>
      </c>
      <c r="J51" s="263">
        <v>30.5</v>
      </c>
      <c r="K51" s="262">
        <v>3.3217592592592592E-4</v>
      </c>
      <c r="L51" s="262">
        <v>3.2754629629629632E-4</v>
      </c>
      <c r="M51" s="262">
        <v>3.2291666666666661E-4</v>
      </c>
      <c r="N51" s="262">
        <v>3.1712962962962961E-4</v>
      </c>
      <c r="O51" s="258"/>
      <c r="P51" s="196"/>
      <c r="Q51" s="196"/>
    </row>
    <row r="52" spans="1:17">
      <c r="A52" s="196" t="str">
        <f t="shared" si="0"/>
        <v>Male - T38 - 200m</v>
      </c>
      <c r="B52" s="196" t="s">
        <v>150</v>
      </c>
      <c r="C52" s="228" t="s">
        <v>597</v>
      </c>
      <c r="D52" s="196" t="s">
        <v>780</v>
      </c>
      <c r="E52" s="196" t="s">
        <v>162</v>
      </c>
      <c r="F52" s="263">
        <v>60</v>
      </c>
      <c r="G52" s="263">
        <v>52</v>
      </c>
      <c r="H52" s="263">
        <v>44</v>
      </c>
      <c r="I52" s="263">
        <v>36</v>
      </c>
      <c r="J52" s="263">
        <v>30</v>
      </c>
      <c r="K52" s="262">
        <v>3.2291666666666661E-4</v>
      </c>
      <c r="L52" s="262">
        <v>3.1828703703703701E-4</v>
      </c>
      <c r="M52" s="262">
        <v>3.1307870370370371E-4</v>
      </c>
      <c r="N52" s="262">
        <v>3.0787037037037035E-4</v>
      </c>
      <c r="O52" s="258"/>
      <c r="P52" s="196"/>
      <c r="Q52" s="196"/>
    </row>
    <row r="53" spans="1:17">
      <c r="A53" s="196" t="str">
        <f t="shared" si="0"/>
        <v>Male - T42 - 200m</v>
      </c>
      <c r="B53" s="196" t="s">
        <v>150</v>
      </c>
      <c r="C53" s="228" t="s">
        <v>598</v>
      </c>
      <c r="D53" s="196" t="s">
        <v>780</v>
      </c>
      <c r="E53" s="196" t="s">
        <v>162</v>
      </c>
      <c r="F53" s="263">
        <v>40</v>
      </c>
      <c r="G53" s="263">
        <v>38</v>
      </c>
      <c r="H53" s="263">
        <v>35.5</v>
      </c>
      <c r="I53" s="263">
        <v>33</v>
      </c>
      <c r="J53" s="263">
        <v>31</v>
      </c>
      <c r="K53" s="262">
        <v>3.4432870370370368E-4</v>
      </c>
      <c r="L53" s="262">
        <v>3.3969907407407408E-4</v>
      </c>
      <c r="M53" s="262">
        <v>3.3449074074074072E-4</v>
      </c>
      <c r="N53" s="262">
        <v>3.2870370370370372E-4</v>
      </c>
      <c r="O53" s="258"/>
      <c r="P53" s="196"/>
      <c r="Q53" s="196"/>
    </row>
    <row r="54" spans="1:17">
      <c r="A54" s="196" t="str">
        <f t="shared" si="0"/>
        <v>Male - T43 - 200m</v>
      </c>
      <c r="B54" s="196" t="s">
        <v>150</v>
      </c>
      <c r="C54" s="228" t="s">
        <v>599</v>
      </c>
      <c r="D54" s="196" t="s">
        <v>780</v>
      </c>
      <c r="E54" s="196" t="s">
        <v>162</v>
      </c>
      <c r="F54" s="263">
        <v>31</v>
      </c>
      <c r="G54" s="263">
        <v>29</v>
      </c>
      <c r="H54" s="263">
        <v>27.5</v>
      </c>
      <c r="I54" s="263">
        <v>26.75</v>
      </c>
      <c r="J54" s="263">
        <v>26</v>
      </c>
      <c r="K54" s="262">
        <v>2.9629629629629629E-4</v>
      </c>
      <c r="L54" s="262">
        <v>2.9224537037037039E-4</v>
      </c>
      <c r="M54" s="262">
        <v>2.8761574074074074E-4</v>
      </c>
      <c r="N54" s="262">
        <v>2.8298611111111108E-4</v>
      </c>
      <c r="O54" s="258"/>
      <c r="P54" s="196"/>
      <c r="Q54" s="196"/>
    </row>
    <row r="55" spans="1:17">
      <c r="A55" s="196" t="str">
        <f t="shared" si="0"/>
        <v>Male - T44 - 200m</v>
      </c>
      <c r="B55" s="196" t="s">
        <v>150</v>
      </c>
      <c r="C55" s="228" t="s">
        <v>600</v>
      </c>
      <c r="D55" s="196" t="s">
        <v>780</v>
      </c>
      <c r="E55" s="196" t="s">
        <v>162</v>
      </c>
      <c r="F55" s="263">
        <v>35</v>
      </c>
      <c r="G55" s="263">
        <v>32</v>
      </c>
      <c r="H55" s="263">
        <v>30.5</v>
      </c>
      <c r="I55" s="263">
        <v>29.25</v>
      </c>
      <c r="J55" s="263">
        <v>28.25</v>
      </c>
      <c r="K55" s="262">
        <v>3.1770833333333331E-4</v>
      </c>
      <c r="L55" s="262">
        <v>3.1365740740740741E-4</v>
      </c>
      <c r="M55" s="262">
        <v>3.0844907407407405E-4</v>
      </c>
      <c r="N55" s="262">
        <v>3.0324074074074075E-4</v>
      </c>
      <c r="O55" s="258"/>
      <c r="P55" s="196"/>
      <c r="Q55" s="196"/>
    </row>
    <row r="56" spans="1:17">
      <c r="A56" s="196" t="str">
        <f t="shared" si="0"/>
        <v>Male - T45-47 - 200m</v>
      </c>
      <c r="B56" s="196" t="s">
        <v>150</v>
      </c>
      <c r="C56" s="228" t="s">
        <v>601</v>
      </c>
      <c r="D56" s="196" t="s">
        <v>780</v>
      </c>
      <c r="E56" s="196" t="s">
        <v>162</v>
      </c>
      <c r="F56" s="263">
        <v>35</v>
      </c>
      <c r="G56" s="263">
        <v>32</v>
      </c>
      <c r="H56" s="263">
        <v>30</v>
      </c>
      <c r="I56" s="263">
        <v>29</v>
      </c>
      <c r="J56" s="263">
        <v>28</v>
      </c>
      <c r="K56" s="262">
        <v>3.1250000000000001E-4</v>
      </c>
      <c r="L56" s="262">
        <v>3.078703703703704E-4</v>
      </c>
      <c r="M56" s="262">
        <v>3.0324074074074069E-4</v>
      </c>
      <c r="N56" s="262">
        <v>2.9803240740740739E-4</v>
      </c>
      <c r="O56" s="258"/>
      <c r="P56" s="196"/>
      <c r="Q56" s="196"/>
    </row>
    <row r="57" spans="1:17">
      <c r="A57" s="196" t="str">
        <f t="shared" si="0"/>
        <v>Male - T51 - 200m</v>
      </c>
      <c r="B57" s="196" t="s">
        <v>150</v>
      </c>
      <c r="C57" s="228" t="s">
        <v>602</v>
      </c>
      <c r="D57" s="196" t="s">
        <v>780</v>
      </c>
      <c r="E57" s="196" t="s">
        <v>162</v>
      </c>
      <c r="F57" s="262">
        <v>5.7291666666666667E-4</v>
      </c>
      <c r="G57" s="262">
        <v>5.6539351851851857E-4</v>
      </c>
      <c r="H57" s="262">
        <v>5.5787037037037036E-4</v>
      </c>
      <c r="I57" s="262">
        <v>5.5034722222222225E-4</v>
      </c>
      <c r="J57" s="262">
        <v>5.4224537037037034E-4</v>
      </c>
      <c r="K57" s="262">
        <v>5.3414351851851854E-4</v>
      </c>
      <c r="L57" s="262">
        <v>5.2546296296296293E-4</v>
      </c>
      <c r="M57" s="262">
        <v>5.1562500000000002E-4</v>
      </c>
      <c r="N57" s="262">
        <v>5.0520833333333331E-4</v>
      </c>
      <c r="O57" s="258"/>
      <c r="P57" s="196"/>
      <c r="Q57" s="196"/>
    </row>
    <row r="58" spans="1:17">
      <c r="A58" s="196" t="str">
        <f t="shared" si="0"/>
        <v>Male - T52 - 200m</v>
      </c>
      <c r="B58" s="196" t="s">
        <v>150</v>
      </c>
      <c r="C58" s="228" t="s">
        <v>603</v>
      </c>
      <c r="D58" s="196" t="s">
        <v>780</v>
      </c>
      <c r="E58" s="196" t="s">
        <v>162</v>
      </c>
      <c r="F58" s="263">
        <v>48.5</v>
      </c>
      <c r="G58" s="263">
        <v>46</v>
      </c>
      <c r="H58" s="263">
        <v>44</v>
      </c>
      <c r="I58" s="263">
        <v>42</v>
      </c>
      <c r="J58" s="263">
        <v>40</v>
      </c>
      <c r="K58" s="262">
        <v>4.4039351851851851E-4</v>
      </c>
      <c r="L58" s="262">
        <v>4.3287037037037035E-4</v>
      </c>
      <c r="M58" s="262">
        <v>4.253472222222223E-4</v>
      </c>
      <c r="N58" s="262">
        <v>4.1666666666666669E-4</v>
      </c>
      <c r="O58" s="258"/>
      <c r="P58" s="196"/>
      <c r="Q58" s="196"/>
    </row>
    <row r="59" spans="1:17">
      <c r="A59" s="196" t="str">
        <f t="shared" si="0"/>
        <v>Male - T53 - 200m</v>
      </c>
      <c r="B59" s="196" t="s">
        <v>150</v>
      </c>
      <c r="C59" s="228" t="s">
        <v>604</v>
      </c>
      <c r="D59" s="196" t="s">
        <v>780</v>
      </c>
      <c r="E59" s="196" t="s">
        <v>162</v>
      </c>
      <c r="F59" s="263">
        <v>38.5</v>
      </c>
      <c r="G59" s="263">
        <v>36</v>
      </c>
      <c r="H59" s="263">
        <v>35</v>
      </c>
      <c r="I59" s="263">
        <v>34</v>
      </c>
      <c r="J59" s="263">
        <v>33</v>
      </c>
      <c r="K59" s="262">
        <v>3.6979166666666665E-4</v>
      </c>
      <c r="L59" s="262">
        <v>3.634259259259259E-4</v>
      </c>
      <c r="M59" s="262">
        <v>3.5706018518518519E-4</v>
      </c>
      <c r="N59" s="262">
        <v>3.4953703703703704E-4</v>
      </c>
      <c r="O59" s="258"/>
      <c r="P59" s="196"/>
      <c r="Q59" s="196"/>
    </row>
    <row r="60" spans="1:17">
      <c r="A60" s="196" t="str">
        <f t="shared" si="0"/>
        <v>Male - T54 - 200m</v>
      </c>
      <c r="B60" s="196" t="s">
        <v>150</v>
      </c>
      <c r="C60" s="228" t="s">
        <v>605</v>
      </c>
      <c r="D60" s="196" t="s">
        <v>780</v>
      </c>
      <c r="E60" s="196" t="s">
        <v>162</v>
      </c>
      <c r="F60" s="263">
        <v>35</v>
      </c>
      <c r="G60" s="263">
        <v>33.5</v>
      </c>
      <c r="H60" s="263">
        <v>32</v>
      </c>
      <c r="I60" s="263">
        <v>31.5</v>
      </c>
      <c r="J60" s="263">
        <v>31</v>
      </c>
      <c r="K60" s="262">
        <v>3.5300925925925924E-4</v>
      </c>
      <c r="L60" s="262">
        <v>3.4722222222222224E-4</v>
      </c>
      <c r="M60" s="262">
        <v>3.4085648148148148E-4</v>
      </c>
      <c r="N60" s="262">
        <v>3.3391203703703702E-4</v>
      </c>
      <c r="O60" s="258"/>
      <c r="P60" s="196"/>
      <c r="Q60" s="196"/>
    </row>
    <row r="61" spans="1:17">
      <c r="A61" s="196" t="str">
        <f t="shared" si="0"/>
        <v>Male - T61 - 200m</v>
      </c>
      <c r="B61" s="196" t="s">
        <v>150</v>
      </c>
      <c r="C61" s="228" t="s">
        <v>606</v>
      </c>
      <c r="D61" s="196" t="s">
        <v>780</v>
      </c>
      <c r="E61" s="196" t="s">
        <v>162</v>
      </c>
      <c r="F61" s="262">
        <v>3.6574074074074075E-4</v>
      </c>
      <c r="G61" s="262">
        <v>3.6168981481481479E-4</v>
      </c>
      <c r="H61" s="262">
        <v>3.5763888888888889E-4</v>
      </c>
      <c r="I61" s="262">
        <v>3.5358796296296294E-4</v>
      </c>
      <c r="J61" s="262">
        <v>3.4895833333333328E-4</v>
      </c>
      <c r="K61" s="262">
        <v>3.4490740740740743E-4</v>
      </c>
      <c r="L61" s="262">
        <v>3.3969907407407408E-4</v>
      </c>
      <c r="M61" s="262">
        <v>3.3449074074074072E-4</v>
      </c>
      <c r="N61" s="262">
        <v>3.2870370370370372E-4</v>
      </c>
      <c r="O61" s="258"/>
      <c r="P61" s="196"/>
      <c r="Q61" s="196"/>
    </row>
    <row r="62" spans="1:17">
      <c r="A62" s="196" t="str">
        <f t="shared" si="0"/>
        <v>Male - T62 - 200m</v>
      </c>
      <c r="B62" s="196" t="s">
        <v>150</v>
      </c>
      <c r="C62" s="228" t="s">
        <v>607</v>
      </c>
      <c r="D62" s="196" t="s">
        <v>780</v>
      </c>
      <c r="E62" s="196" t="s">
        <v>162</v>
      </c>
      <c r="F62" s="262">
        <v>3.1481481481481481E-4</v>
      </c>
      <c r="G62" s="262">
        <v>3.1134259259259261E-4</v>
      </c>
      <c r="H62" s="262">
        <v>3.078703703703704E-4</v>
      </c>
      <c r="I62" s="262">
        <v>3.0439814814814815E-4</v>
      </c>
      <c r="J62" s="262">
        <v>3.0034722222222219E-4</v>
      </c>
      <c r="K62" s="262">
        <v>2.9629629629629629E-4</v>
      </c>
      <c r="L62" s="262">
        <v>2.9224537037037039E-4</v>
      </c>
      <c r="M62" s="262">
        <v>2.8761574074074074E-4</v>
      </c>
      <c r="N62" s="262">
        <v>2.8298611111111108E-4</v>
      </c>
      <c r="O62" s="258"/>
      <c r="P62" s="196"/>
      <c r="Q62" s="196"/>
    </row>
    <row r="63" spans="1:17">
      <c r="A63" s="196" t="str">
        <f t="shared" si="0"/>
        <v>Male - T63 - 200m</v>
      </c>
      <c r="B63" s="196" t="s">
        <v>150</v>
      </c>
      <c r="C63" s="228" t="s">
        <v>608</v>
      </c>
      <c r="D63" s="196" t="s">
        <v>780</v>
      </c>
      <c r="E63" s="196" t="s">
        <v>162</v>
      </c>
      <c r="F63" s="262">
        <v>3.6574074074074075E-4</v>
      </c>
      <c r="G63" s="262">
        <v>3.6168981481481479E-4</v>
      </c>
      <c r="H63" s="262">
        <v>3.5763888888888889E-4</v>
      </c>
      <c r="I63" s="262">
        <v>3.5358796296296294E-4</v>
      </c>
      <c r="J63" s="262">
        <v>3.4895833333333328E-4</v>
      </c>
      <c r="K63" s="262">
        <v>3.4490740740740743E-4</v>
      </c>
      <c r="L63" s="262">
        <v>3.3969907407407408E-4</v>
      </c>
      <c r="M63" s="262">
        <v>3.3449074074074072E-4</v>
      </c>
      <c r="N63" s="262">
        <v>3.2870370370370372E-4</v>
      </c>
      <c r="O63" s="258"/>
      <c r="P63" s="196"/>
      <c r="Q63" s="196"/>
    </row>
    <row r="64" spans="1:17">
      <c r="A64" s="196" t="str">
        <f t="shared" si="0"/>
        <v>Male - T64 - 200m</v>
      </c>
      <c r="B64" s="196" t="s">
        <v>150</v>
      </c>
      <c r="C64" s="228" t="s">
        <v>609</v>
      </c>
      <c r="D64" s="196" t="s">
        <v>780</v>
      </c>
      <c r="E64" s="196" t="s">
        <v>162</v>
      </c>
      <c r="F64" s="263">
        <v>37.5</v>
      </c>
      <c r="G64" s="263">
        <v>35</v>
      </c>
      <c r="H64" s="263">
        <v>32.5</v>
      </c>
      <c r="I64" s="263">
        <v>30.5</v>
      </c>
      <c r="J64" s="263">
        <v>28.5</v>
      </c>
      <c r="K64" s="262">
        <v>3.1770833333333331E-4</v>
      </c>
      <c r="L64" s="262">
        <v>3.1365740740740741E-4</v>
      </c>
      <c r="M64" s="262">
        <v>3.0844907407407405E-4</v>
      </c>
      <c r="N64" s="262">
        <v>3.0324074074074075E-4</v>
      </c>
      <c r="O64" s="258"/>
      <c r="P64" s="196"/>
      <c r="Q64" s="196"/>
    </row>
    <row r="65" spans="1:17">
      <c r="A65" s="196" t="str">
        <f t="shared" si="0"/>
        <v>Female - T11 - 200m</v>
      </c>
      <c r="B65" s="196" t="s">
        <v>151</v>
      </c>
      <c r="C65" s="228" t="s">
        <v>589</v>
      </c>
      <c r="D65" s="196" t="s">
        <v>780</v>
      </c>
      <c r="E65" s="196" t="s">
        <v>162</v>
      </c>
      <c r="F65" s="262">
        <v>3.8136574074074076E-4</v>
      </c>
      <c r="G65" s="262">
        <v>3.7615740740740741E-4</v>
      </c>
      <c r="H65" s="262">
        <v>3.7094907407407405E-4</v>
      </c>
      <c r="I65" s="262">
        <v>3.6631944444444445E-4</v>
      </c>
      <c r="J65" s="262">
        <v>3.6111111111111109E-4</v>
      </c>
      <c r="K65" s="262">
        <v>3.5532407407407409E-4</v>
      </c>
      <c r="L65" s="262">
        <v>3.4953703703703704E-4</v>
      </c>
      <c r="M65" s="262">
        <v>3.4317129629629628E-4</v>
      </c>
      <c r="N65" s="262">
        <v>3.3622685185185188E-4</v>
      </c>
      <c r="O65" s="258"/>
      <c r="P65" s="196"/>
      <c r="Q65" s="196"/>
    </row>
    <row r="66" spans="1:17">
      <c r="A66" s="196" t="str">
        <f t="shared" ref="A66:A129" si="1">B66&amp;" - "&amp;C66&amp;" - "&amp;E66</f>
        <v>Female - T12 - 200m</v>
      </c>
      <c r="B66" s="196" t="s">
        <v>151</v>
      </c>
      <c r="C66" s="228" t="s">
        <v>590</v>
      </c>
      <c r="D66" s="196" t="s">
        <v>780</v>
      </c>
      <c r="E66" s="196" t="s">
        <v>162</v>
      </c>
      <c r="F66" s="262">
        <v>3.7210648148148145E-4</v>
      </c>
      <c r="G66" s="262">
        <v>3.6747685185185185E-4</v>
      </c>
      <c r="H66" s="262">
        <v>3.628472222222223E-4</v>
      </c>
      <c r="I66" s="262">
        <v>3.5763888888888889E-4</v>
      </c>
      <c r="J66" s="262">
        <v>3.5243055555555554E-4</v>
      </c>
      <c r="K66" s="262">
        <v>3.4722222222222224E-4</v>
      </c>
      <c r="L66" s="262">
        <v>3.4143518518518518E-4</v>
      </c>
      <c r="M66" s="262">
        <v>3.3506944444444442E-4</v>
      </c>
      <c r="N66" s="262">
        <v>3.2870370370370367E-4</v>
      </c>
      <c r="O66" s="258"/>
      <c r="P66" s="196"/>
      <c r="Q66" s="196"/>
    </row>
    <row r="67" spans="1:17">
      <c r="A67" s="196" t="str">
        <f t="shared" si="1"/>
        <v>Female - T13 - 200m</v>
      </c>
      <c r="B67" s="196" t="s">
        <v>151</v>
      </c>
      <c r="C67" s="228" t="s">
        <v>591</v>
      </c>
      <c r="D67" s="196" t="s">
        <v>780</v>
      </c>
      <c r="E67" s="196" t="s">
        <v>162</v>
      </c>
      <c r="F67" s="263">
        <v>38.5</v>
      </c>
      <c r="G67" s="263">
        <v>36</v>
      </c>
      <c r="H67" s="263">
        <v>34</v>
      </c>
      <c r="I67" s="263">
        <v>32.5</v>
      </c>
      <c r="J67" s="266">
        <v>31.25</v>
      </c>
      <c r="K67" s="262">
        <v>3.5474537037037034E-4</v>
      </c>
      <c r="L67" s="262">
        <v>3.4895833333333328E-4</v>
      </c>
      <c r="M67" s="262">
        <v>3.4259259259259263E-4</v>
      </c>
      <c r="N67" s="262">
        <v>3.3564814814814812E-4</v>
      </c>
      <c r="O67" s="258"/>
      <c r="P67" s="196"/>
      <c r="Q67" s="196"/>
    </row>
    <row r="68" spans="1:17">
      <c r="A68" s="196" t="str">
        <f t="shared" si="1"/>
        <v>Female - T33 - 200m</v>
      </c>
      <c r="B68" s="196" t="s">
        <v>151</v>
      </c>
      <c r="C68" s="228" t="s">
        <v>592</v>
      </c>
      <c r="D68" s="196" t="s">
        <v>780</v>
      </c>
      <c r="E68" s="196" t="s">
        <v>162</v>
      </c>
      <c r="F68" s="263">
        <v>73</v>
      </c>
      <c r="G68" s="263">
        <v>60</v>
      </c>
      <c r="H68" s="263">
        <v>53</v>
      </c>
      <c r="I68" s="263">
        <v>49</v>
      </c>
      <c r="J68" s="263">
        <v>46</v>
      </c>
      <c r="K68" s="262">
        <v>5.023148148148147E-4</v>
      </c>
      <c r="L68" s="262">
        <v>4.9363425925925931E-4</v>
      </c>
      <c r="M68" s="262">
        <v>4.84375E-4</v>
      </c>
      <c r="N68" s="262">
        <v>4.7337962962962958E-4</v>
      </c>
      <c r="O68" s="258"/>
      <c r="P68" s="196"/>
      <c r="Q68" s="196"/>
    </row>
    <row r="69" spans="1:17">
      <c r="A69" s="196" t="str">
        <f t="shared" si="1"/>
        <v>Female - T34 - 200m</v>
      </c>
      <c r="B69" s="196" t="s">
        <v>151</v>
      </c>
      <c r="C69" s="228" t="s">
        <v>593</v>
      </c>
      <c r="D69" s="196" t="s">
        <v>780</v>
      </c>
      <c r="E69" s="196" t="s">
        <v>162</v>
      </c>
      <c r="F69" s="263">
        <v>76</v>
      </c>
      <c r="G69" s="263">
        <v>60</v>
      </c>
      <c r="H69" s="263">
        <v>51</v>
      </c>
      <c r="I69" s="263">
        <v>45</v>
      </c>
      <c r="J69" s="263">
        <v>40</v>
      </c>
      <c r="K69" s="262">
        <v>4.4675925925925921E-4</v>
      </c>
      <c r="L69" s="262">
        <v>4.3923611111111116E-4</v>
      </c>
      <c r="M69" s="262">
        <v>4.3055555555555555E-4</v>
      </c>
      <c r="N69" s="262">
        <v>4.212962962962963E-4</v>
      </c>
      <c r="O69" s="258"/>
      <c r="P69" s="196"/>
      <c r="Q69" s="196"/>
    </row>
    <row r="70" spans="1:17">
      <c r="A70" s="196" t="str">
        <f t="shared" si="1"/>
        <v>Female - T35 - 200m</v>
      </c>
      <c r="B70" s="196" t="s">
        <v>151</v>
      </c>
      <c r="C70" s="228" t="s">
        <v>594</v>
      </c>
      <c r="D70" s="196" t="s">
        <v>780</v>
      </c>
      <c r="E70" s="196" t="s">
        <v>162</v>
      </c>
      <c r="F70" s="263">
        <v>49</v>
      </c>
      <c r="G70" s="263">
        <v>46</v>
      </c>
      <c r="H70" s="263">
        <v>43</v>
      </c>
      <c r="I70" s="263">
        <v>40</v>
      </c>
      <c r="J70" s="263">
        <v>37.5</v>
      </c>
      <c r="K70" s="262">
        <v>4.236111111111111E-4</v>
      </c>
      <c r="L70" s="262">
        <v>4.1666666666666669E-4</v>
      </c>
      <c r="M70" s="262">
        <v>4.0914351851851854E-4</v>
      </c>
      <c r="N70" s="262">
        <v>4.0104166666666668E-4</v>
      </c>
      <c r="O70" s="258"/>
      <c r="P70" s="196"/>
      <c r="Q70" s="196"/>
    </row>
    <row r="71" spans="1:17">
      <c r="A71" s="196" t="str">
        <f t="shared" si="1"/>
        <v>Female - T36 - 200m</v>
      </c>
      <c r="B71" s="196" t="s">
        <v>151</v>
      </c>
      <c r="C71" s="228" t="s">
        <v>595</v>
      </c>
      <c r="D71" s="196" t="s">
        <v>780</v>
      </c>
      <c r="E71" s="196" t="s">
        <v>162</v>
      </c>
      <c r="F71" s="263">
        <v>68</v>
      </c>
      <c r="G71" s="263">
        <v>59</v>
      </c>
      <c r="H71" s="263">
        <v>51</v>
      </c>
      <c r="I71" s="263">
        <v>45</v>
      </c>
      <c r="J71" s="263">
        <v>39</v>
      </c>
      <c r="K71" s="262">
        <v>4.2824074074074075E-4</v>
      </c>
      <c r="L71" s="262">
        <v>4.212962962962963E-4</v>
      </c>
      <c r="M71" s="262">
        <v>4.1377314814814814E-4</v>
      </c>
      <c r="N71" s="262">
        <v>4.0567129629629628E-4</v>
      </c>
      <c r="O71" s="258"/>
      <c r="P71" s="196"/>
      <c r="Q71" s="196"/>
    </row>
    <row r="72" spans="1:17">
      <c r="A72" s="196" t="str">
        <f t="shared" si="1"/>
        <v>Female - T37 - 200m</v>
      </c>
      <c r="B72" s="196" t="s">
        <v>151</v>
      </c>
      <c r="C72" s="228" t="s">
        <v>596</v>
      </c>
      <c r="D72" s="196" t="s">
        <v>780</v>
      </c>
      <c r="E72" s="196" t="s">
        <v>162</v>
      </c>
      <c r="F72" s="263">
        <v>69.5</v>
      </c>
      <c r="G72" s="263">
        <v>59</v>
      </c>
      <c r="H72" s="263">
        <v>50</v>
      </c>
      <c r="I72" s="263">
        <v>44</v>
      </c>
      <c r="J72" s="263">
        <v>38</v>
      </c>
      <c r="K72" s="262">
        <v>4.0509259259259258E-4</v>
      </c>
      <c r="L72" s="262">
        <v>3.9872685185185188E-4</v>
      </c>
      <c r="M72" s="262">
        <v>3.9120370370370367E-4</v>
      </c>
      <c r="N72" s="262">
        <v>3.8310185185185186E-4</v>
      </c>
      <c r="O72" s="258"/>
      <c r="P72" s="196"/>
      <c r="Q72" s="196"/>
    </row>
    <row r="73" spans="1:17">
      <c r="A73" s="196" t="str">
        <f t="shared" si="1"/>
        <v>Female - T38 - 200m</v>
      </c>
      <c r="B73" s="196" t="s">
        <v>151</v>
      </c>
      <c r="C73" s="228" t="s">
        <v>597</v>
      </c>
      <c r="D73" s="196" t="s">
        <v>780</v>
      </c>
      <c r="E73" s="196" t="s">
        <v>162</v>
      </c>
      <c r="F73" s="263">
        <v>53.5</v>
      </c>
      <c r="G73" s="263">
        <v>49</v>
      </c>
      <c r="H73" s="263">
        <v>44</v>
      </c>
      <c r="I73" s="263">
        <v>39</v>
      </c>
      <c r="J73" s="263">
        <v>35</v>
      </c>
      <c r="K73" s="262">
        <v>3.8657407407407407E-4</v>
      </c>
      <c r="L73" s="262">
        <v>3.8020833333333331E-4</v>
      </c>
      <c r="M73" s="262">
        <v>3.7326388888888891E-4</v>
      </c>
      <c r="N73" s="262">
        <v>3.6574074074074075E-4</v>
      </c>
      <c r="O73" s="258"/>
      <c r="P73" s="196"/>
      <c r="Q73" s="196"/>
    </row>
    <row r="74" spans="1:17">
      <c r="A74" s="196" t="str">
        <f t="shared" si="1"/>
        <v>Female - T42 - 200m</v>
      </c>
      <c r="B74" s="196" t="s">
        <v>151</v>
      </c>
      <c r="C74" s="228" t="s">
        <v>598</v>
      </c>
      <c r="D74" s="196" t="s">
        <v>780</v>
      </c>
      <c r="E74" s="196" t="s">
        <v>162</v>
      </c>
      <c r="F74" s="263">
        <v>60</v>
      </c>
      <c r="G74" s="263">
        <v>59</v>
      </c>
      <c r="H74" s="263">
        <v>58</v>
      </c>
      <c r="I74" s="263">
        <v>57</v>
      </c>
      <c r="J74" s="263">
        <v>56</v>
      </c>
      <c r="K74" s="263">
        <v>55</v>
      </c>
      <c r="L74" s="263">
        <v>54</v>
      </c>
      <c r="M74" s="263">
        <v>53</v>
      </c>
      <c r="N74" s="263">
        <v>52</v>
      </c>
      <c r="O74" s="258"/>
      <c r="P74" s="196"/>
      <c r="Q74" s="196"/>
    </row>
    <row r="75" spans="1:17">
      <c r="A75" s="196" t="str">
        <f t="shared" si="1"/>
        <v>Female - T43 - 200m</v>
      </c>
      <c r="B75" s="196" t="s">
        <v>151</v>
      </c>
      <c r="C75" s="228" t="s">
        <v>599</v>
      </c>
      <c r="D75" s="196" t="s">
        <v>780</v>
      </c>
      <c r="E75" s="196" t="s">
        <v>162</v>
      </c>
      <c r="F75" s="263">
        <v>49</v>
      </c>
      <c r="G75" s="263">
        <v>48</v>
      </c>
      <c r="H75" s="263">
        <v>47</v>
      </c>
      <c r="I75" s="263">
        <v>46</v>
      </c>
      <c r="J75" s="263">
        <v>45</v>
      </c>
      <c r="K75" s="263">
        <v>44</v>
      </c>
      <c r="L75" s="263">
        <v>43</v>
      </c>
      <c r="M75" s="263">
        <v>42</v>
      </c>
      <c r="N75" s="263">
        <v>41</v>
      </c>
      <c r="O75" s="258"/>
      <c r="P75" s="196"/>
      <c r="Q75" s="196"/>
    </row>
    <row r="76" spans="1:17">
      <c r="A76" s="196" t="str">
        <f t="shared" si="1"/>
        <v>Female - T44 - 200m</v>
      </c>
      <c r="B76" s="196" t="s">
        <v>151</v>
      </c>
      <c r="C76" s="228" t="s">
        <v>600</v>
      </c>
      <c r="D76" s="196" t="s">
        <v>780</v>
      </c>
      <c r="E76" s="196" t="s">
        <v>162</v>
      </c>
      <c r="F76" s="263">
        <v>38.5</v>
      </c>
      <c r="G76" s="263">
        <v>37</v>
      </c>
      <c r="H76" s="263">
        <v>36</v>
      </c>
      <c r="I76" s="263">
        <v>35</v>
      </c>
      <c r="J76" s="266">
        <v>33.75</v>
      </c>
      <c r="K76" s="262">
        <v>3.8252314814814811E-4</v>
      </c>
      <c r="L76" s="262">
        <v>3.7615740740740735E-4</v>
      </c>
      <c r="M76" s="262">
        <v>3.6979166666666665E-4</v>
      </c>
      <c r="N76" s="262">
        <v>3.6226851851851855E-4</v>
      </c>
      <c r="O76" s="258"/>
      <c r="P76" s="196"/>
      <c r="Q76" s="196"/>
    </row>
    <row r="77" spans="1:17">
      <c r="A77" s="196" t="str">
        <f t="shared" si="1"/>
        <v>Female - T45-47 - 200m</v>
      </c>
      <c r="B77" s="196" t="s">
        <v>151</v>
      </c>
      <c r="C77" s="228" t="s">
        <v>601</v>
      </c>
      <c r="D77" s="196" t="s">
        <v>780</v>
      </c>
      <c r="E77" s="196" t="s">
        <v>162</v>
      </c>
      <c r="F77" s="263">
        <v>41</v>
      </c>
      <c r="G77" s="263">
        <v>38</v>
      </c>
      <c r="H77" s="263">
        <v>36</v>
      </c>
      <c r="I77" s="263">
        <v>34</v>
      </c>
      <c r="J77" s="263">
        <v>32</v>
      </c>
      <c r="K77" s="262">
        <v>3.6342592592592595E-4</v>
      </c>
      <c r="L77" s="262">
        <v>3.5763888888888889E-4</v>
      </c>
      <c r="M77" s="262">
        <v>3.5127314814814814E-4</v>
      </c>
      <c r="N77" s="262">
        <v>3.4375000000000003E-4</v>
      </c>
      <c r="O77" s="258"/>
      <c r="P77" s="196"/>
      <c r="Q77" s="196"/>
    </row>
    <row r="78" spans="1:17">
      <c r="A78" s="196" t="str">
        <f t="shared" si="1"/>
        <v>Female - T51 - 200m</v>
      </c>
      <c r="B78" s="196" t="s">
        <v>151</v>
      </c>
      <c r="C78" s="228" t="s">
        <v>602</v>
      </c>
      <c r="D78" s="196" t="s">
        <v>780</v>
      </c>
      <c r="E78" s="196" t="s">
        <v>162</v>
      </c>
      <c r="F78" s="263">
        <v>78</v>
      </c>
      <c r="G78" s="263">
        <v>74</v>
      </c>
      <c r="H78" s="263">
        <v>70</v>
      </c>
      <c r="I78" s="263">
        <v>67</v>
      </c>
      <c r="J78" s="263">
        <v>65</v>
      </c>
      <c r="K78" s="262">
        <v>7.332175925925926E-4</v>
      </c>
      <c r="L78" s="262">
        <v>7.1990740740740739E-4</v>
      </c>
      <c r="M78" s="262">
        <v>7.0659722222222228E-4</v>
      </c>
      <c r="N78" s="262">
        <v>6.9097222222222216E-4</v>
      </c>
      <c r="O78" s="258"/>
      <c r="P78" s="196"/>
      <c r="Q78" s="196"/>
    </row>
    <row r="79" spans="1:17">
      <c r="A79" s="196" t="str">
        <f t="shared" si="1"/>
        <v>Female - T52 - 200m</v>
      </c>
      <c r="B79" s="196" t="s">
        <v>151</v>
      </c>
      <c r="C79" s="228" t="s">
        <v>603</v>
      </c>
      <c r="D79" s="196" t="s">
        <v>780</v>
      </c>
      <c r="E79" s="196" t="s">
        <v>162</v>
      </c>
      <c r="F79" s="263">
        <v>51.5</v>
      </c>
      <c r="G79" s="263">
        <v>49</v>
      </c>
      <c r="H79" s="263">
        <v>46.5</v>
      </c>
      <c r="I79" s="263">
        <v>44</v>
      </c>
      <c r="J79" s="263">
        <v>42</v>
      </c>
      <c r="K79" s="262">
        <v>4.7743055555555554E-4</v>
      </c>
      <c r="L79" s="262">
        <v>4.6875000000000004E-4</v>
      </c>
      <c r="M79" s="262">
        <v>4.6006944444444443E-4</v>
      </c>
      <c r="N79" s="262">
        <v>4.4965277777777782E-4</v>
      </c>
      <c r="O79" s="258"/>
      <c r="P79" s="196"/>
      <c r="Q79" s="196"/>
    </row>
    <row r="80" spans="1:17">
      <c r="A80" s="196" t="str">
        <f t="shared" si="1"/>
        <v>Female - T53 - 200m</v>
      </c>
      <c r="B80" s="196" t="s">
        <v>151</v>
      </c>
      <c r="C80" s="228" t="s">
        <v>604</v>
      </c>
      <c r="D80" s="196" t="s">
        <v>780</v>
      </c>
      <c r="E80" s="196" t="s">
        <v>162</v>
      </c>
      <c r="F80" s="262">
        <v>4.4907407407407401E-4</v>
      </c>
      <c r="G80" s="262">
        <v>4.4270833333333331E-4</v>
      </c>
      <c r="H80" s="262">
        <v>4.3634259259259261E-4</v>
      </c>
      <c r="I80" s="262">
        <v>4.2997685185185185E-4</v>
      </c>
      <c r="J80" s="262">
        <v>4.236111111111111E-4</v>
      </c>
      <c r="K80" s="262">
        <v>4.1666666666666669E-4</v>
      </c>
      <c r="L80" s="262">
        <v>4.0914351851851854E-4</v>
      </c>
      <c r="M80" s="262">
        <v>4.0104166666666668E-4</v>
      </c>
      <c r="N80" s="262">
        <v>3.9236111111111107E-4</v>
      </c>
      <c r="O80" s="258"/>
      <c r="P80" s="196"/>
      <c r="Q80" s="196"/>
    </row>
    <row r="81" spans="1:17">
      <c r="A81" s="196" t="str">
        <f t="shared" si="1"/>
        <v>Female - T54 - 200m</v>
      </c>
      <c r="B81" s="196" t="s">
        <v>151</v>
      </c>
      <c r="C81" s="228" t="s">
        <v>605</v>
      </c>
      <c r="D81" s="196" t="s">
        <v>780</v>
      </c>
      <c r="E81" s="196" t="s">
        <v>162</v>
      </c>
      <c r="F81" s="263">
        <v>66.5</v>
      </c>
      <c r="G81" s="263">
        <v>58</v>
      </c>
      <c r="H81" s="263">
        <v>49</v>
      </c>
      <c r="I81" s="263">
        <v>42</v>
      </c>
      <c r="J81" s="263">
        <v>37</v>
      </c>
      <c r="K81" s="262">
        <v>4.1898148148148155E-4</v>
      </c>
      <c r="L81" s="262">
        <v>4.1203703703703709E-4</v>
      </c>
      <c r="M81" s="262">
        <v>4.0393518518518518E-4</v>
      </c>
      <c r="N81" s="262">
        <v>3.9525462962962957E-4</v>
      </c>
      <c r="O81" s="258"/>
      <c r="P81" s="196"/>
      <c r="Q81" s="196"/>
    </row>
    <row r="82" spans="1:17">
      <c r="A82" s="196" t="str">
        <f t="shared" si="1"/>
        <v>Female - T61 - 200m</v>
      </c>
      <c r="B82" s="196" t="s">
        <v>151</v>
      </c>
      <c r="C82" s="228" t="s">
        <v>606</v>
      </c>
      <c r="D82" s="196" t="s">
        <v>780</v>
      </c>
      <c r="E82" s="196" t="s">
        <v>162</v>
      </c>
      <c r="F82" s="262">
        <v>5.011574074074073E-4</v>
      </c>
      <c r="G82" s="262">
        <v>4.9479166666666671E-4</v>
      </c>
      <c r="H82" s="262">
        <v>4.884259259259259E-4</v>
      </c>
      <c r="I82" s="262">
        <v>4.8148148148148155E-4</v>
      </c>
      <c r="J82" s="262">
        <v>4.7453703703703704E-4</v>
      </c>
      <c r="K82" s="262">
        <v>4.6759259259259258E-4</v>
      </c>
      <c r="L82" s="262">
        <v>4.6006944444444443E-4</v>
      </c>
      <c r="M82" s="262">
        <v>4.5138888888888892E-4</v>
      </c>
      <c r="N82" s="262">
        <v>4.4212962962962961E-4</v>
      </c>
      <c r="O82" s="258"/>
      <c r="P82" s="196"/>
      <c r="Q82" s="196"/>
    </row>
    <row r="83" spans="1:17">
      <c r="A83" s="196" t="str">
        <f t="shared" si="1"/>
        <v>Female - T62 - 200m</v>
      </c>
      <c r="B83" s="196" t="s">
        <v>151</v>
      </c>
      <c r="C83" s="228" t="s">
        <v>607</v>
      </c>
      <c r="D83" s="196" t="s">
        <v>780</v>
      </c>
      <c r="E83" s="196" t="s">
        <v>162</v>
      </c>
      <c r="F83" s="262">
        <v>3.9930555555555552E-4</v>
      </c>
      <c r="G83" s="262">
        <v>3.9409722222222228E-4</v>
      </c>
      <c r="H83" s="262">
        <v>3.8888888888888892E-4</v>
      </c>
      <c r="I83" s="262">
        <v>3.8368055555555557E-4</v>
      </c>
      <c r="J83" s="262">
        <v>3.7789351851851851E-4</v>
      </c>
      <c r="K83" s="262">
        <v>3.7210648148148151E-4</v>
      </c>
      <c r="L83" s="262">
        <v>3.6574074074074075E-4</v>
      </c>
      <c r="M83" s="262">
        <v>3.5937499999999999E-4</v>
      </c>
      <c r="N83" s="262">
        <v>3.5185185185185184E-4</v>
      </c>
      <c r="O83" s="258"/>
      <c r="P83" s="196"/>
      <c r="Q83" s="196"/>
    </row>
    <row r="84" spans="1:17">
      <c r="A84" s="196" t="str">
        <f t="shared" si="1"/>
        <v>Female - T63 - 200m</v>
      </c>
      <c r="B84" s="196" t="s">
        <v>151</v>
      </c>
      <c r="C84" s="228" t="s">
        <v>608</v>
      </c>
      <c r="D84" s="196" t="s">
        <v>780</v>
      </c>
      <c r="E84" s="196" t="s">
        <v>162</v>
      </c>
      <c r="F84" s="262">
        <v>5.011574074074073E-4</v>
      </c>
      <c r="G84" s="262">
        <v>4.9479166666666671E-4</v>
      </c>
      <c r="H84" s="262">
        <v>4.884259259259259E-4</v>
      </c>
      <c r="I84" s="262">
        <v>4.8148148148148155E-4</v>
      </c>
      <c r="J84" s="262">
        <v>4.7453703703703704E-4</v>
      </c>
      <c r="K84" s="262">
        <v>4.6759259259259258E-4</v>
      </c>
      <c r="L84" s="262">
        <v>4.6006944444444443E-4</v>
      </c>
      <c r="M84" s="262">
        <v>4.5138888888888892E-4</v>
      </c>
      <c r="N84" s="262">
        <v>4.4212962962962961E-4</v>
      </c>
      <c r="O84" s="258"/>
      <c r="P84" s="196"/>
      <c r="Q84" s="196"/>
    </row>
    <row r="85" spans="1:17">
      <c r="A85" s="196" t="str">
        <f t="shared" si="1"/>
        <v>Female - T64 - 200m</v>
      </c>
      <c r="B85" s="196" t="s">
        <v>151</v>
      </c>
      <c r="C85" s="269" t="s">
        <v>609</v>
      </c>
      <c r="D85" s="270" t="s">
        <v>780</v>
      </c>
      <c r="E85" s="270" t="s">
        <v>162</v>
      </c>
      <c r="F85" s="265">
        <v>4.1030092592592599E-4</v>
      </c>
      <c r="G85" s="265">
        <v>4.0509259259259258E-4</v>
      </c>
      <c r="H85" s="265">
        <v>3.9988425925925928E-4</v>
      </c>
      <c r="I85" s="265">
        <v>3.9409722222222228E-4</v>
      </c>
      <c r="J85" s="265">
        <v>3.8888888888888892E-4</v>
      </c>
      <c r="K85" s="265">
        <v>3.8252314814814811E-4</v>
      </c>
      <c r="L85" s="265">
        <v>3.7615740740740735E-4</v>
      </c>
      <c r="M85" s="265">
        <v>3.6979166666666665E-4</v>
      </c>
      <c r="N85" s="265">
        <v>3.6226851851851855E-4</v>
      </c>
      <c r="O85" s="258"/>
      <c r="P85" s="196"/>
      <c r="Q85" s="196"/>
    </row>
    <row r="86" spans="1:17">
      <c r="A86" s="259" t="str">
        <f t="shared" si="1"/>
        <v>Male - T11 - 400m</v>
      </c>
      <c r="B86" s="267" t="s">
        <v>150</v>
      </c>
      <c r="C86" s="228" t="s">
        <v>589</v>
      </c>
      <c r="D86" s="196" t="s">
        <v>780</v>
      </c>
      <c r="E86" s="196" t="s">
        <v>164</v>
      </c>
      <c r="F86" s="274">
        <v>7.6215277777777772E-4</v>
      </c>
      <c r="G86" s="274">
        <v>7.5347222222222222E-4</v>
      </c>
      <c r="H86" s="274">
        <v>7.4479166666666661E-4</v>
      </c>
      <c r="I86" s="274">
        <v>7.355324074074074E-4</v>
      </c>
      <c r="J86" s="274">
        <v>7.262731481481482E-4</v>
      </c>
      <c r="K86" s="274">
        <v>7.1585648148148138E-4</v>
      </c>
      <c r="L86" s="274">
        <v>7.0543981481481488E-4</v>
      </c>
      <c r="M86" s="274">
        <v>6.9386574074074088E-4</v>
      </c>
      <c r="N86" s="274">
        <v>6.8113425925925926E-4</v>
      </c>
      <c r="O86" s="258"/>
      <c r="P86" s="196"/>
      <c r="Q86" s="196"/>
    </row>
    <row r="87" spans="1:17">
      <c r="A87" s="259" t="str">
        <f t="shared" si="1"/>
        <v>Male - T12 - 400m</v>
      </c>
      <c r="B87" s="267" t="s">
        <v>150</v>
      </c>
      <c r="C87" s="228" t="s">
        <v>590</v>
      </c>
      <c r="D87" s="196" t="s">
        <v>780</v>
      </c>
      <c r="E87" s="196" t="s">
        <v>164</v>
      </c>
      <c r="F87" s="274">
        <v>8.2175925925925917E-4</v>
      </c>
      <c r="G87" s="274">
        <v>7.9282407407407394E-4</v>
      </c>
      <c r="H87" s="274">
        <v>7.6388888888888893E-4</v>
      </c>
      <c r="I87" s="274">
        <v>7.349537037037037E-4</v>
      </c>
      <c r="J87" s="274">
        <v>7.0601851851851847E-4</v>
      </c>
      <c r="K87" s="274">
        <v>6.9444444444444447E-4</v>
      </c>
      <c r="L87" s="274">
        <v>6.8402777777777776E-4</v>
      </c>
      <c r="M87" s="274">
        <v>6.7303240740740735E-4</v>
      </c>
      <c r="N87" s="274">
        <v>6.6030092592592583E-4</v>
      </c>
      <c r="O87" s="258"/>
      <c r="P87" s="196"/>
      <c r="Q87" s="196"/>
    </row>
    <row r="88" spans="1:17">
      <c r="A88" s="259" t="str">
        <f t="shared" si="1"/>
        <v>Male - T13 - 400m</v>
      </c>
      <c r="B88" s="267" t="s">
        <v>150</v>
      </c>
      <c r="C88" s="228" t="s">
        <v>591</v>
      </c>
      <c r="D88" s="196" t="s">
        <v>780</v>
      </c>
      <c r="E88" s="196" t="s">
        <v>164</v>
      </c>
      <c r="F88" s="274">
        <v>8.449074074074075E-4</v>
      </c>
      <c r="G88" s="274">
        <v>7.9282407407407394E-4</v>
      </c>
      <c r="H88" s="274">
        <v>7.6388888888888893E-4</v>
      </c>
      <c r="I88" s="274">
        <v>7.349537037037037E-4</v>
      </c>
      <c r="J88" s="274">
        <v>7.0601851851851847E-4</v>
      </c>
      <c r="K88" s="274">
        <v>6.9039351851851857E-4</v>
      </c>
      <c r="L88" s="274">
        <v>6.7997685185185186E-4</v>
      </c>
      <c r="M88" s="274">
        <v>6.6898148148148145E-4</v>
      </c>
      <c r="N88" s="274">
        <v>6.5682870370370374E-4</v>
      </c>
      <c r="O88" s="258"/>
      <c r="P88" s="196"/>
      <c r="Q88" s="196"/>
    </row>
    <row r="89" spans="1:17">
      <c r="A89" s="259" t="str">
        <f t="shared" si="1"/>
        <v>Male - T20 - 400m</v>
      </c>
      <c r="B89" s="267" t="s">
        <v>150</v>
      </c>
      <c r="C89" s="228" t="s">
        <v>610</v>
      </c>
      <c r="D89" s="196" t="s">
        <v>780</v>
      </c>
      <c r="E89" s="196" t="s">
        <v>164</v>
      </c>
      <c r="F89" s="274">
        <v>7.355324074074074E-4</v>
      </c>
      <c r="G89" s="274">
        <v>7.268518518518519E-4</v>
      </c>
      <c r="H89" s="274">
        <v>7.1828703703703703E-4</v>
      </c>
      <c r="I89" s="274">
        <v>7.0949074074074078E-4</v>
      </c>
      <c r="J89" s="274">
        <v>7.0023148148148147E-4</v>
      </c>
      <c r="K89" s="274">
        <v>6.9097222222222216E-4</v>
      </c>
      <c r="L89" s="274">
        <v>6.8055555555555556E-4</v>
      </c>
      <c r="M89" s="274">
        <v>6.6956018518518515E-4</v>
      </c>
      <c r="N89" s="274">
        <v>6.5740740740740733E-4</v>
      </c>
      <c r="O89" s="268"/>
      <c r="P89" s="201"/>
      <c r="Q89" s="201"/>
    </row>
    <row r="90" spans="1:17">
      <c r="A90" s="259" t="str">
        <f t="shared" si="1"/>
        <v>Male - T33 - 400m</v>
      </c>
      <c r="B90" s="267" t="s">
        <v>150</v>
      </c>
      <c r="C90" s="228" t="s">
        <v>592</v>
      </c>
      <c r="D90" s="196" t="s">
        <v>780</v>
      </c>
      <c r="E90" s="196" t="s">
        <v>164</v>
      </c>
      <c r="F90" s="274">
        <v>8.9120370370370362E-4</v>
      </c>
      <c r="G90" s="274">
        <v>8.7905092592592592E-4</v>
      </c>
      <c r="H90" s="274">
        <v>8.6689814814814811E-4</v>
      </c>
      <c r="I90" s="274">
        <v>8.547453703703704E-4</v>
      </c>
      <c r="J90" s="274">
        <v>8.4201388888888878E-4</v>
      </c>
      <c r="K90" s="274">
        <v>8.2870370370370379E-4</v>
      </c>
      <c r="L90" s="274">
        <v>8.1423611111111117E-4</v>
      </c>
      <c r="M90" s="274">
        <v>7.9918981481481475E-4</v>
      </c>
      <c r="N90" s="274">
        <v>7.8240740740740744E-4</v>
      </c>
      <c r="O90" s="268"/>
      <c r="P90" s="201"/>
      <c r="Q90" s="201"/>
    </row>
    <row r="91" spans="1:17">
      <c r="A91" s="259" t="str">
        <f t="shared" si="1"/>
        <v>Male - T34 - 400m</v>
      </c>
      <c r="B91" s="267" t="s">
        <v>150</v>
      </c>
      <c r="C91" s="228" t="s">
        <v>593</v>
      </c>
      <c r="D91" s="196" t="s">
        <v>780</v>
      </c>
      <c r="E91" s="196" t="s">
        <v>164</v>
      </c>
      <c r="F91" s="274">
        <v>9.7222222222222209E-4</v>
      </c>
      <c r="G91" s="274">
        <v>9.0277777777777784E-4</v>
      </c>
      <c r="H91" s="274">
        <v>8.449074074074075E-4</v>
      </c>
      <c r="I91" s="274">
        <v>7.8703703703703705E-4</v>
      </c>
      <c r="J91" s="274">
        <v>7.291666666666667E-4</v>
      </c>
      <c r="K91" s="274">
        <v>7.175925925925927E-4</v>
      </c>
      <c r="L91" s="274">
        <v>7.0543981481481488E-4</v>
      </c>
      <c r="M91" s="274">
        <v>6.9212962962962967E-4</v>
      </c>
      <c r="N91" s="274">
        <v>6.7766203703703706E-4</v>
      </c>
      <c r="O91" s="268"/>
      <c r="P91" s="201"/>
      <c r="Q91" s="201"/>
    </row>
    <row r="92" spans="1:17">
      <c r="A92" s="259" t="str">
        <f t="shared" si="1"/>
        <v>Male - T35 - 400m</v>
      </c>
      <c r="B92" s="267" t="s">
        <v>150</v>
      </c>
      <c r="C92" s="228" t="s">
        <v>594</v>
      </c>
      <c r="D92" s="196" t="s">
        <v>780</v>
      </c>
      <c r="E92" s="196" t="s">
        <v>164</v>
      </c>
      <c r="F92" s="274">
        <v>9.6064814814814808E-4</v>
      </c>
      <c r="G92" s="274">
        <v>9.3750000000000007E-4</v>
      </c>
      <c r="H92" s="274">
        <v>9.0277777777777784E-4</v>
      </c>
      <c r="I92" s="274">
        <v>8.6805555555555551E-4</v>
      </c>
      <c r="J92" s="274">
        <v>8.449074074074075E-4</v>
      </c>
      <c r="K92" s="274">
        <v>8.2986111111111119E-4</v>
      </c>
      <c r="L92" s="274">
        <v>8.1770833333333337E-4</v>
      </c>
      <c r="M92" s="274">
        <v>8.0439814814814816E-4</v>
      </c>
      <c r="N92" s="274">
        <v>7.8935185185185185E-4</v>
      </c>
      <c r="O92" s="268"/>
      <c r="P92" s="201"/>
      <c r="Q92" s="201"/>
    </row>
    <row r="93" spans="1:17">
      <c r="A93" s="259" t="str">
        <f t="shared" si="1"/>
        <v>Male - T36 - 400m</v>
      </c>
      <c r="B93" s="267" t="s">
        <v>150</v>
      </c>
      <c r="C93" s="228" t="s">
        <v>595</v>
      </c>
      <c r="D93" s="196" t="s">
        <v>780</v>
      </c>
      <c r="E93" s="196" t="s">
        <v>164</v>
      </c>
      <c r="F93" s="274">
        <v>8.9120370370370362E-4</v>
      </c>
      <c r="G93" s="274">
        <v>8.6805555555555551E-4</v>
      </c>
      <c r="H93" s="274">
        <v>8.3333333333333339E-4</v>
      </c>
      <c r="I93" s="274">
        <v>8.1018518518518516E-4</v>
      </c>
      <c r="J93" s="274">
        <v>7.7546296296296304E-4</v>
      </c>
      <c r="K93" s="274">
        <v>7.6678240740740743E-4</v>
      </c>
      <c r="L93" s="274">
        <v>7.5520833333333332E-4</v>
      </c>
      <c r="M93" s="274">
        <v>7.4305555555555561E-4</v>
      </c>
      <c r="N93" s="274">
        <v>7.291666666666667E-4</v>
      </c>
      <c r="O93" s="268"/>
      <c r="P93" s="201"/>
      <c r="Q93" s="201"/>
    </row>
    <row r="94" spans="1:17">
      <c r="A94" s="259" t="str">
        <f t="shared" si="1"/>
        <v>Male - T37 - 400m</v>
      </c>
      <c r="B94" s="267" t="s">
        <v>150</v>
      </c>
      <c r="C94" s="228" t="s">
        <v>596</v>
      </c>
      <c r="D94" s="196" t="s">
        <v>780</v>
      </c>
      <c r="E94" s="196" t="s">
        <v>164</v>
      </c>
      <c r="F94" s="274">
        <v>7.9861111111111105E-4</v>
      </c>
      <c r="G94" s="274">
        <v>7.8703703703703705E-4</v>
      </c>
      <c r="H94" s="274">
        <v>7.7546296296296304E-4</v>
      </c>
      <c r="I94" s="274">
        <v>7.6388888888888893E-4</v>
      </c>
      <c r="J94" s="274">
        <v>7.4768518518518511E-4</v>
      </c>
      <c r="K94" s="274">
        <v>7.3726851851851861E-4</v>
      </c>
      <c r="L94" s="274">
        <v>7.262731481481482E-4</v>
      </c>
      <c r="M94" s="274">
        <v>7.1469907407407409E-4</v>
      </c>
      <c r="N94" s="274">
        <v>7.0138888888888887E-4</v>
      </c>
      <c r="O94" s="268"/>
      <c r="P94" s="201"/>
      <c r="Q94" s="201"/>
    </row>
    <row r="95" spans="1:17">
      <c r="A95" s="259" t="str">
        <f t="shared" si="1"/>
        <v>Male - T38 - 400m</v>
      </c>
      <c r="B95" s="267" t="s">
        <v>150</v>
      </c>
      <c r="C95" s="228" t="s">
        <v>597</v>
      </c>
      <c r="D95" s="196" t="s">
        <v>780</v>
      </c>
      <c r="E95" s="196" t="s">
        <v>164</v>
      </c>
      <c r="F95" s="274">
        <v>8.1018518518518516E-4</v>
      </c>
      <c r="G95" s="274">
        <v>7.8703703703703705E-4</v>
      </c>
      <c r="H95" s="274">
        <v>7.6388888888888893E-4</v>
      </c>
      <c r="I95" s="274">
        <v>7.5231481481481471E-4</v>
      </c>
      <c r="J95" s="274">
        <v>7.407407407407407E-4</v>
      </c>
      <c r="K95" s="274">
        <v>7.233796296296297E-4</v>
      </c>
      <c r="L95" s="274">
        <v>7.1296296296296299E-4</v>
      </c>
      <c r="M95" s="274">
        <v>7.0138888888888887E-4</v>
      </c>
      <c r="N95" s="274">
        <v>6.8865740740740736E-4</v>
      </c>
      <c r="O95" s="268"/>
      <c r="P95" s="201"/>
      <c r="Q95" s="201"/>
    </row>
    <row r="96" spans="1:17">
      <c r="A96" s="259" t="str">
        <f t="shared" si="1"/>
        <v>Male - T42 - 400m</v>
      </c>
      <c r="B96" s="267" t="s">
        <v>150</v>
      </c>
      <c r="C96" s="228" t="s">
        <v>598</v>
      </c>
      <c r="D96" s="196" t="s">
        <v>780</v>
      </c>
      <c r="E96" s="196" t="s">
        <v>164</v>
      </c>
      <c r="F96" s="274">
        <v>7.9861111111111105E-4</v>
      </c>
      <c r="G96" s="274">
        <v>7.7546296296296304E-4</v>
      </c>
      <c r="H96" s="274">
        <v>7.5231481481481471E-4</v>
      </c>
      <c r="I96" s="274">
        <v>7.291666666666667E-4</v>
      </c>
      <c r="J96" s="274">
        <v>7.0601851851851847E-4</v>
      </c>
      <c r="K96" s="274">
        <v>6.9444444444444447E-4</v>
      </c>
      <c r="L96" s="274">
        <v>6.8460648148148146E-4</v>
      </c>
      <c r="M96" s="274">
        <v>6.7303240740740735E-4</v>
      </c>
      <c r="N96" s="274">
        <v>6.6087962962962964E-4</v>
      </c>
      <c r="O96" s="268"/>
      <c r="P96" s="201"/>
      <c r="Q96" s="201"/>
    </row>
    <row r="97" spans="1:17">
      <c r="A97" s="259" t="str">
        <f t="shared" si="1"/>
        <v>Male - T43 - 400m</v>
      </c>
      <c r="B97" s="267" t="s">
        <v>150</v>
      </c>
      <c r="C97" s="228" t="s">
        <v>599</v>
      </c>
      <c r="D97" s="196" t="s">
        <v>780</v>
      </c>
      <c r="E97" s="196" t="s">
        <v>164</v>
      </c>
      <c r="F97" s="274">
        <v>6.9039351851851857E-4</v>
      </c>
      <c r="G97" s="274">
        <v>6.8287037037037025E-4</v>
      </c>
      <c r="H97" s="274">
        <v>6.7476851851851845E-4</v>
      </c>
      <c r="I97" s="274">
        <v>6.6608796296296294E-4</v>
      </c>
      <c r="J97" s="274">
        <v>6.5798611111111103E-4</v>
      </c>
      <c r="K97" s="274">
        <v>6.4872685185185183E-4</v>
      </c>
      <c r="L97" s="274">
        <v>6.3946759259259263E-4</v>
      </c>
      <c r="M97" s="274">
        <v>6.2905092592592602E-4</v>
      </c>
      <c r="N97" s="274">
        <v>6.174768518518518E-4</v>
      </c>
      <c r="O97" s="268"/>
      <c r="P97" s="201"/>
      <c r="Q97" s="201"/>
    </row>
    <row r="98" spans="1:17">
      <c r="A98" s="259" t="str">
        <f t="shared" si="1"/>
        <v>Male - T44 - 400m</v>
      </c>
      <c r="B98" s="267" t="s">
        <v>150</v>
      </c>
      <c r="C98" s="228" t="s">
        <v>600</v>
      </c>
      <c r="D98" s="196" t="s">
        <v>780</v>
      </c>
      <c r="E98" s="196" t="s">
        <v>164</v>
      </c>
      <c r="F98" s="274">
        <v>7.8356481481481495E-4</v>
      </c>
      <c r="G98" s="274">
        <v>7.7488425925925912E-4</v>
      </c>
      <c r="H98" s="274">
        <v>7.6562499999999992E-4</v>
      </c>
      <c r="I98" s="274">
        <v>7.5636574074074072E-4</v>
      </c>
      <c r="J98" s="274">
        <v>7.4652777777777781E-4</v>
      </c>
      <c r="K98" s="274">
        <v>7.361111111111111E-4</v>
      </c>
      <c r="L98" s="274">
        <v>7.2511574074074069E-4</v>
      </c>
      <c r="M98" s="274">
        <v>7.1354166666666669E-4</v>
      </c>
      <c r="N98" s="274">
        <v>7.0023148148148147E-4</v>
      </c>
      <c r="O98" s="268"/>
      <c r="P98" s="201"/>
      <c r="Q98" s="201"/>
    </row>
    <row r="99" spans="1:17">
      <c r="A99" s="259" t="str">
        <f t="shared" si="1"/>
        <v>Male - T45-47 - 400m</v>
      </c>
      <c r="B99" s="267" t="s">
        <v>150</v>
      </c>
      <c r="C99" s="228" t="s">
        <v>601</v>
      </c>
      <c r="D99" s="196" t="s">
        <v>780</v>
      </c>
      <c r="E99" s="196" t="s">
        <v>164</v>
      </c>
      <c r="F99" s="274">
        <v>7.407407407407407E-4</v>
      </c>
      <c r="G99" s="274">
        <v>7.3206018518518531E-4</v>
      </c>
      <c r="H99" s="274">
        <v>7.233796296296297E-4</v>
      </c>
      <c r="I99" s="274">
        <v>7.1469907407407409E-4</v>
      </c>
      <c r="J99" s="274">
        <v>7.0543981481481488E-4</v>
      </c>
      <c r="K99" s="274">
        <v>6.9618055555555546E-4</v>
      </c>
      <c r="L99" s="274">
        <v>6.8576388888888897E-4</v>
      </c>
      <c r="M99" s="274">
        <v>6.7418981481481486E-4</v>
      </c>
      <c r="N99" s="274">
        <v>6.6203703703703704E-4</v>
      </c>
      <c r="O99" s="268"/>
      <c r="P99" s="201"/>
      <c r="Q99" s="201"/>
    </row>
    <row r="100" spans="1:17">
      <c r="A100" s="259" t="str">
        <f t="shared" si="1"/>
        <v>Male - T51 - 400m</v>
      </c>
      <c r="B100" s="267" t="s">
        <v>150</v>
      </c>
      <c r="C100" s="228" t="s">
        <v>602</v>
      </c>
      <c r="D100" s="196" t="s">
        <v>780</v>
      </c>
      <c r="E100" s="196" t="s">
        <v>164</v>
      </c>
      <c r="F100" s="274">
        <v>1.1921296296296296E-3</v>
      </c>
      <c r="G100" s="274">
        <v>1.175925925925926E-3</v>
      </c>
      <c r="H100" s="274">
        <v>1.1597222222222221E-3</v>
      </c>
      <c r="I100" s="274">
        <v>1.1434027777777777E-3</v>
      </c>
      <c r="J100" s="274">
        <v>1.1261574074074073E-3</v>
      </c>
      <c r="K100" s="274">
        <v>1.1087962962962963E-3</v>
      </c>
      <c r="L100" s="274">
        <v>1.0896990740740741E-3</v>
      </c>
      <c r="M100" s="274">
        <v>1.0694444444444445E-3</v>
      </c>
      <c r="N100" s="274">
        <v>1.0468749999999998E-3</v>
      </c>
      <c r="O100" s="268"/>
      <c r="P100" s="201"/>
      <c r="Q100" s="201"/>
    </row>
    <row r="101" spans="1:17">
      <c r="A101" s="259" t="str">
        <f t="shared" si="1"/>
        <v>Male - T52 - 400m</v>
      </c>
      <c r="B101" s="267" t="s">
        <v>150</v>
      </c>
      <c r="C101" s="228" t="s">
        <v>603</v>
      </c>
      <c r="D101" s="196" t="s">
        <v>780</v>
      </c>
      <c r="E101" s="196" t="s">
        <v>164</v>
      </c>
      <c r="F101" s="274">
        <v>8.9583333333333344E-4</v>
      </c>
      <c r="G101" s="274">
        <v>8.8368055555555552E-4</v>
      </c>
      <c r="H101" s="274">
        <v>8.715277777777776E-4</v>
      </c>
      <c r="I101" s="274">
        <v>8.59375E-4</v>
      </c>
      <c r="J101" s="274">
        <v>8.466435185185186E-4</v>
      </c>
      <c r="K101" s="274">
        <v>8.3333333333333339E-4</v>
      </c>
      <c r="L101" s="274">
        <v>8.1886574074074077E-4</v>
      </c>
      <c r="M101" s="274">
        <v>8.0381944444444435E-4</v>
      </c>
      <c r="N101" s="274">
        <v>7.8645833333333335E-4</v>
      </c>
      <c r="O101" s="268"/>
      <c r="P101" s="201"/>
      <c r="Q101" s="201"/>
    </row>
    <row r="102" spans="1:17">
      <c r="A102" s="259" t="str">
        <f t="shared" si="1"/>
        <v>Male - T53 - 400m</v>
      </c>
      <c r="B102" s="267" t="s">
        <v>150</v>
      </c>
      <c r="C102" s="228" t="s">
        <v>604</v>
      </c>
      <c r="D102" s="196" t="s">
        <v>780</v>
      </c>
      <c r="E102" s="196" t="s">
        <v>164</v>
      </c>
      <c r="F102" s="274">
        <v>1.0300925925925926E-3</v>
      </c>
      <c r="G102" s="274">
        <v>9.3750000000000007E-4</v>
      </c>
      <c r="H102" s="274">
        <v>8.449074074074075E-4</v>
      </c>
      <c r="I102" s="274">
        <v>7.5231481481481471E-4</v>
      </c>
      <c r="J102" s="274">
        <v>7.0601851851851847E-4</v>
      </c>
      <c r="K102" s="274">
        <v>6.9155092592592586E-4</v>
      </c>
      <c r="L102" s="274">
        <v>6.7997685185185186E-4</v>
      </c>
      <c r="M102" s="274">
        <v>6.6724537037037045E-4</v>
      </c>
      <c r="N102" s="274">
        <v>6.5277777777777773E-4</v>
      </c>
      <c r="O102" s="268"/>
      <c r="P102" s="201"/>
      <c r="Q102" s="201"/>
    </row>
    <row r="103" spans="1:17">
      <c r="A103" s="259" t="str">
        <f t="shared" si="1"/>
        <v>Male - T54 - 400m</v>
      </c>
      <c r="B103" s="267" t="s">
        <v>150</v>
      </c>
      <c r="C103" s="228" t="s">
        <v>605</v>
      </c>
      <c r="D103" s="196" t="s">
        <v>780</v>
      </c>
      <c r="E103" s="196" t="s">
        <v>164</v>
      </c>
      <c r="F103" s="274">
        <v>1.0416666666666667E-3</v>
      </c>
      <c r="G103" s="274">
        <v>9.2592592592592585E-4</v>
      </c>
      <c r="H103" s="274">
        <v>8.1018518518518516E-4</v>
      </c>
      <c r="I103" s="274">
        <v>7.291666666666667E-4</v>
      </c>
      <c r="J103" s="274">
        <v>6.7129629629629625E-4</v>
      </c>
      <c r="K103" s="274">
        <v>6.6030092592592583E-4</v>
      </c>
      <c r="L103" s="274">
        <v>6.4872685185185183E-4</v>
      </c>
      <c r="M103" s="274">
        <v>6.3657407407407413E-4</v>
      </c>
      <c r="N103" s="274">
        <v>6.2326388888888891E-4</v>
      </c>
      <c r="O103" s="268"/>
      <c r="P103" s="201"/>
      <c r="Q103" s="201"/>
    </row>
    <row r="104" spans="1:17">
      <c r="A104" s="259" t="str">
        <f t="shared" si="1"/>
        <v>Male - T61 - 400m</v>
      </c>
      <c r="B104" s="267" t="s">
        <v>150</v>
      </c>
      <c r="C104" s="228" t="s">
        <v>606</v>
      </c>
      <c r="D104" s="196" t="s">
        <v>780</v>
      </c>
      <c r="E104" s="196" t="s">
        <v>164</v>
      </c>
      <c r="F104" s="274">
        <v>7.395833333333333E-4</v>
      </c>
      <c r="G104" s="274">
        <v>7.309027777777778E-4</v>
      </c>
      <c r="H104" s="274">
        <v>7.2222222222222219E-4</v>
      </c>
      <c r="I104" s="274">
        <v>7.1354166666666669E-4</v>
      </c>
      <c r="J104" s="274">
        <v>7.0428240740740737E-4</v>
      </c>
      <c r="K104" s="274">
        <v>6.9444444444444447E-4</v>
      </c>
      <c r="L104" s="274">
        <v>6.8460648148148146E-4</v>
      </c>
      <c r="M104" s="274">
        <v>6.7303240740740735E-4</v>
      </c>
      <c r="N104" s="274">
        <v>6.6087962962962964E-4</v>
      </c>
      <c r="O104" s="268"/>
      <c r="P104" s="201"/>
      <c r="Q104" s="201"/>
    </row>
    <row r="105" spans="1:17">
      <c r="A105" s="259" t="str">
        <f t="shared" si="1"/>
        <v>Male - T62 - 400m</v>
      </c>
      <c r="B105" s="267" t="s">
        <v>150</v>
      </c>
      <c r="C105" s="228" t="s">
        <v>607</v>
      </c>
      <c r="D105" s="196" t="s">
        <v>780</v>
      </c>
      <c r="E105" s="196" t="s">
        <v>164</v>
      </c>
      <c r="F105" s="274">
        <v>6.9039351851851857E-4</v>
      </c>
      <c r="G105" s="274">
        <v>6.8287037037037025E-4</v>
      </c>
      <c r="H105" s="274">
        <v>6.7476851851851845E-4</v>
      </c>
      <c r="I105" s="274">
        <v>6.6608796296296294E-4</v>
      </c>
      <c r="J105" s="274">
        <v>6.5798611111111103E-4</v>
      </c>
      <c r="K105" s="274">
        <v>6.4872685185185183E-4</v>
      </c>
      <c r="L105" s="274">
        <v>6.3946759259259263E-4</v>
      </c>
      <c r="M105" s="274">
        <v>6.2905092592592602E-4</v>
      </c>
      <c r="N105" s="274">
        <v>6.1724537037037043E-4</v>
      </c>
      <c r="O105" s="268"/>
      <c r="P105" s="201"/>
      <c r="Q105" s="201"/>
    </row>
    <row r="106" spans="1:17" s="158" customFormat="1">
      <c r="A106" s="259" t="str">
        <f t="shared" si="1"/>
        <v>Male - T63 - 400m</v>
      </c>
      <c r="B106" s="267" t="s">
        <v>150</v>
      </c>
      <c r="C106" s="228" t="s">
        <v>608</v>
      </c>
      <c r="D106" s="196" t="s">
        <v>780</v>
      </c>
      <c r="E106" s="196" t="s">
        <v>164</v>
      </c>
      <c r="F106" s="274">
        <v>7.395833333333333E-4</v>
      </c>
      <c r="G106" s="274">
        <v>7.309027777777778E-4</v>
      </c>
      <c r="H106" s="274">
        <v>7.2222222222222219E-4</v>
      </c>
      <c r="I106" s="274">
        <v>7.1354166666666669E-4</v>
      </c>
      <c r="J106" s="274">
        <v>7.0428240740740737E-4</v>
      </c>
      <c r="K106" s="274">
        <v>6.9444444444444447E-4</v>
      </c>
      <c r="L106" s="274">
        <v>6.8460648148148146E-4</v>
      </c>
      <c r="M106" s="274">
        <v>6.7303240740740735E-4</v>
      </c>
      <c r="N106" s="274">
        <v>6.6087962962962964E-4</v>
      </c>
      <c r="O106" s="268"/>
      <c r="P106" s="201"/>
      <c r="Q106" s="201"/>
    </row>
    <row r="107" spans="1:17" s="158" customFormat="1">
      <c r="A107" s="259" t="str">
        <f t="shared" si="1"/>
        <v>Male - T64 - 400m</v>
      </c>
      <c r="B107" s="267" t="s">
        <v>150</v>
      </c>
      <c r="C107" s="228" t="s">
        <v>609</v>
      </c>
      <c r="D107" s="196" t="s">
        <v>780</v>
      </c>
      <c r="E107" s="196" t="s">
        <v>164</v>
      </c>
      <c r="F107" s="274">
        <v>7.8356481481481495E-4</v>
      </c>
      <c r="G107" s="274">
        <v>7.7488425925925934E-4</v>
      </c>
      <c r="H107" s="274">
        <v>7.6562499999999992E-4</v>
      </c>
      <c r="I107" s="274">
        <v>7.5636574074074072E-4</v>
      </c>
      <c r="J107" s="274">
        <v>7.4652777777777781E-4</v>
      </c>
      <c r="K107" s="274">
        <v>7.361111111111111E-4</v>
      </c>
      <c r="L107" s="274">
        <v>7.2511574074074069E-4</v>
      </c>
      <c r="M107" s="274">
        <v>7.1354166666666669E-4</v>
      </c>
      <c r="N107" s="274">
        <v>7.0023148148148147E-4</v>
      </c>
      <c r="O107" s="268"/>
      <c r="P107" s="201"/>
      <c r="Q107" s="201"/>
    </row>
    <row r="108" spans="1:17" s="158" customFormat="1">
      <c r="A108" s="259" t="str">
        <f t="shared" si="1"/>
        <v>Female - T11 - 400m</v>
      </c>
      <c r="B108" s="255" t="s">
        <v>151</v>
      </c>
      <c r="C108" s="228" t="s">
        <v>589</v>
      </c>
      <c r="D108" s="196" t="s">
        <v>780</v>
      </c>
      <c r="E108" s="196" t="s">
        <v>164</v>
      </c>
      <c r="F108" s="271">
        <v>8.7905092592592592E-4</v>
      </c>
      <c r="G108" s="271">
        <v>8.6805555555555551E-4</v>
      </c>
      <c r="H108" s="271">
        <v>8.559027777777778E-4</v>
      </c>
      <c r="I108" s="271">
        <v>8.443287037037038E-4</v>
      </c>
      <c r="J108" s="271">
        <v>8.3159722222222229E-4</v>
      </c>
      <c r="K108" s="271">
        <v>8.1886574074074077E-4</v>
      </c>
      <c r="L108" s="271">
        <v>8.0555555555555545E-4</v>
      </c>
      <c r="M108" s="271">
        <v>7.9050925925925925E-4</v>
      </c>
      <c r="N108" s="271">
        <v>7.7430555555555553E-4</v>
      </c>
      <c r="O108" s="268"/>
      <c r="P108" s="201"/>
      <c r="Q108" s="201"/>
    </row>
    <row r="109" spans="1:17" s="158" customFormat="1">
      <c r="A109" s="259" t="str">
        <f t="shared" si="1"/>
        <v>Female - T12 - 400m</v>
      </c>
      <c r="B109" s="255" t="s">
        <v>151</v>
      </c>
      <c r="C109" s="228" t="s">
        <v>590</v>
      </c>
      <c r="D109" s="196" t="s">
        <v>780</v>
      </c>
      <c r="E109" s="196" t="s">
        <v>164</v>
      </c>
      <c r="F109" s="271">
        <v>1.0821759259259259E-3</v>
      </c>
      <c r="G109" s="271">
        <v>1.0763888888888889E-3</v>
      </c>
      <c r="H109" s="271">
        <v>1.0706018518518519E-3</v>
      </c>
      <c r="I109" s="271">
        <v>1.0648148148148147E-3</v>
      </c>
      <c r="J109" s="271">
        <v>1.0590277777777777E-3</v>
      </c>
      <c r="K109" s="271">
        <v>1.0532407407407407E-3</v>
      </c>
      <c r="L109" s="272">
        <v>1.0474537037037037E-3</v>
      </c>
      <c r="M109" s="273">
        <v>6.25E-2</v>
      </c>
      <c r="N109" s="272">
        <v>1.0358796296296297E-3</v>
      </c>
      <c r="O109" s="268"/>
      <c r="P109" s="201"/>
      <c r="Q109" s="201"/>
    </row>
    <row r="110" spans="1:17" s="158" customFormat="1">
      <c r="A110" s="259" t="str">
        <f t="shared" si="1"/>
        <v>Female - T13 - 400m</v>
      </c>
      <c r="B110" s="255" t="s">
        <v>151</v>
      </c>
      <c r="C110" s="228" t="s">
        <v>591</v>
      </c>
      <c r="D110" s="196" t="s">
        <v>780</v>
      </c>
      <c r="E110" s="196" t="s">
        <v>164</v>
      </c>
      <c r="F110" s="271">
        <v>1.0416666666666667E-3</v>
      </c>
      <c r="G110" s="271">
        <v>9.7222222222222209E-4</v>
      </c>
      <c r="H110" s="271">
        <v>9.0277777777777784E-4</v>
      </c>
      <c r="I110" s="271">
        <v>8.449074074074075E-4</v>
      </c>
      <c r="J110" s="271">
        <v>7.9861111111111105E-4</v>
      </c>
      <c r="K110" s="271">
        <v>7.8356481481481495E-4</v>
      </c>
      <c r="L110" s="271">
        <v>7.7083333333333344E-4</v>
      </c>
      <c r="M110" s="271">
        <v>7.5636574074074072E-4</v>
      </c>
      <c r="N110" s="271">
        <v>7.407407407407407E-4</v>
      </c>
      <c r="O110" s="268"/>
      <c r="P110" s="201"/>
      <c r="Q110" s="201"/>
    </row>
    <row r="111" spans="1:17" s="158" customFormat="1">
      <c r="A111" s="259" t="str">
        <f t="shared" si="1"/>
        <v>Female - T20 - 400m</v>
      </c>
      <c r="B111" s="255" t="s">
        <v>151</v>
      </c>
      <c r="C111" s="228" t="s">
        <v>610</v>
      </c>
      <c r="D111" s="196" t="s">
        <v>780</v>
      </c>
      <c r="E111" s="196" t="s">
        <v>164</v>
      </c>
      <c r="F111" s="271">
        <v>1.0995370370370371E-3</v>
      </c>
      <c r="G111" s="271">
        <v>1.0300925925925926E-3</v>
      </c>
      <c r="H111" s="271">
        <v>9.6064814814814808E-4</v>
      </c>
      <c r="I111" s="271">
        <v>8.9120370370370362E-4</v>
      </c>
      <c r="J111" s="271">
        <v>8.449074074074075E-4</v>
      </c>
      <c r="K111" s="271">
        <v>8.2812499999999987E-4</v>
      </c>
      <c r="L111" s="271">
        <v>8.1423611111111106E-4</v>
      </c>
      <c r="M111" s="271">
        <v>7.9976851851851856E-4</v>
      </c>
      <c r="N111" s="271">
        <v>7.8298611111111104E-4</v>
      </c>
      <c r="O111" s="268"/>
      <c r="P111" s="201"/>
      <c r="Q111" s="201"/>
    </row>
    <row r="112" spans="1:17" s="158" customFormat="1">
      <c r="A112" s="259" t="str">
        <f t="shared" si="1"/>
        <v>Female - T33 - 400m</v>
      </c>
      <c r="B112" s="255" t="s">
        <v>151</v>
      </c>
      <c r="C112" s="228" t="s">
        <v>592</v>
      </c>
      <c r="D112" s="196" t="s">
        <v>780</v>
      </c>
      <c r="E112" s="196" t="s">
        <v>164</v>
      </c>
      <c r="F112" s="271">
        <v>1.3425925925925925E-3</v>
      </c>
      <c r="G112" s="271">
        <v>1.261574074074074E-3</v>
      </c>
      <c r="H112" s="271">
        <v>1.1805555555555556E-3</v>
      </c>
      <c r="I112" s="271">
        <v>1.1226851851851851E-3</v>
      </c>
      <c r="J112" s="271">
        <v>1.0763888888888889E-3</v>
      </c>
      <c r="K112" s="271">
        <v>1.0491898148148146E-3</v>
      </c>
      <c r="L112" s="271">
        <v>1.0289351851851852E-3</v>
      </c>
      <c r="M112" s="271">
        <v>1.0069444444444444E-3</v>
      </c>
      <c r="N112" s="271">
        <v>9.8263888888888901E-4</v>
      </c>
      <c r="O112" s="268"/>
      <c r="P112" s="201"/>
      <c r="Q112" s="201"/>
    </row>
    <row r="113" spans="1:17" s="158" customFormat="1">
      <c r="A113" s="259" t="str">
        <f t="shared" si="1"/>
        <v>Female - T34 - 400m</v>
      </c>
      <c r="B113" s="255" t="s">
        <v>151</v>
      </c>
      <c r="C113" s="228" t="s">
        <v>593</v>
      </c>
      <c r="D113" s="196" t="s">
        <v>780</v>
      </c>
      <c r="E113" s="196" t="s">
        <v>164</v>
      </c>
      <c r="F113" s="271">
        <v>1.0300925925925926E-3</v>
      </c>
      <c r="G113" s="271">
        <v>9.8379629629629642E-4</v>
      </c>
      <c r="H113" s="271">
        <v>9.3750000000000007E-4</v>
      </c>
      <c r="I113" s="271">
        <v>8.9120370370370362E-4</v>
      </c>
      <c r="J113" s="271">
        <v>8.564814814814815E-4</v>
      </c>
      <c r="K113" s="271">
        <v>8.3796296296296299E-4</v>
      </c>
      <c r="L113" s="271">
        <v>8.2175925925925917E-4</v>
      </c>
      <c r="M113" s="271">
        <v>8.0381944444444435E-4</v>
      </c>
      <c r="N113" s="271">
        <v>7.8472222222222224E-4</v>
      </c>
      <c r="O113" s="268"/>
      <c r="P113" s="201"/>
      <c r="Q113" s="201"/>
    </row>
    <row r="114" spans="1:17" s="158" customFormat="1">
      <c r="A114" s="259" t="str">
        <f t="shared" si="1"/>
        <v>Female - T35 - 400m</v>
      </c>
      <c r="B114" s="255" t="s">
        <v>151</v>
      </c>
      <c r="C114" s="228" t="s">
        <v>594</v>
      </c>
      <c r="D114" s="196" t="s">
        <v>780</v>
      </c>
      <c r="E114" s="196" t="s">
        <v>164</v>
      </c>
      <c r="F114" s="271">
        <v>1.4583333333333334E-3</v>
      </c>
      <c r="G114" s="271">
        <v>1.3425925925925925E-3</v>
      </c>
      <c r="H114" s="271">
        <v>1.2268518518518518E-3</v>
      </c>
      <c r="I114" s="271">
        <v>1.1342592592592591E-3</v>
      </c>
      <c r="J114" s="271">
        <v>1.0763888888888889E-3</v>
      </c>
      <c r="K114" s="271">
        <v>1.0509259259259259E-3</v>
      </c>
      <c r="L114" s="271">
        <v>1.0335648148148148E-3</v>
      </c>
      <c r="M114" s="271">
        <v>1.0144675925925926E-3</v>
      </c>
      <c r="N114" s="271">
        <v>9.9363425925925943E-4</v>
      </c>
      <c r="O114" s="268"/>
      <c r="P114" s="201"/>
      <c r="Q114" s="201"/>
    </row>
    <row r="115" spans="1:17" s="158" customFormat="1">
      <c r="A115" s="259" t="str">
        <f t="shared" si="1"/>
        <v>Female - T36 - 400m</v>
      </c>
      <c r="B115" s="255" t="s">
        <v>151</v>
      </c>
      <c r="C115" s="228" t="s">
        <v>595</v>
      </c>
      <c r="D115" s="196" t="s">
        <v>780</v>
      </c>
      <c r="E115" s="196" t="s">
        <v>164</v>
      </c>
      <c r="F115" s="271">
        <v>1.3078703703703705E-3</v>
      </c>
      <c r="G115" s="271">
        <v>1.2384259259259258E-3</v>
      </c>
      <c r="H115" s="271">
        <v>1.1689814814814816E-3</v>
      </c>
      <c r="I115" s="271">
        <v>1.0995370370370371E-3</v>
      </c>
      <c r="J115" s="271">
        <v>1.0300925925925926E-3</v>
      </c>
      <c r="K115" s="271">
        <v>1.0069444444444444E-3</v>
      </c>
      <c r="L115" s="271">
        <v>9.9016203703703701E-4</v>
      </c>
      <c r="M115" s="271">
        <v>9.7164351851851849E-4</v>
      </c>
      <c r="N115" s="271">
        <v>9.5196759259259269E-4</v>
      </c>
      <c r="O115" s="268"/>
      <c r="P115" s="201"/>
      <c r="Q115" s="201"/>
    </row>
    <row r="116" spans="1:17" s="158" customFormat="1">
      <c r="A116" s="259" t="str">
        <f t="shared" si="1"/>
        <v>Female - T37 - 400m</v>
      </c>
      <c r="B116" s="255" t="s">
        <v>151</v>
      </c>
      <c r="C116" s="228" t="s">
        <v>596</v>
      </c>
      <c r="D116" s="196" t="s">
        <v>780</v>
      </c>
      <c r="E116" s="196" t="s">
        <v>164</v>
      </c>
      <c r="F116" s="271">
        <v>1.1458333333333333E-3</v>
      </c>
      <c r="G116" s="271">
        <v>1.0879629629629629E-3</v>
      </c>
      <c r="H116" s="271">
        <v>1.0300925925925926E-3</v>
      </c>
      <c r="I116" s="271">
        <v>9.7222222222222209E-4</v>
      </c>
      <c r="J116" s="271">
        <v>9.2592592592592585E-4</v>
      </c>
      <c r="K116" s="271">
        <v>9.0567129629629635E-4</v>
      </c>
      <c r="L116" s="271">
        <v>8.9062499999999992E-4</v>
      </c>
      <c r="M116" s="271">
        <v>8.7384259259259262E-4</v>
      </c>
      <c r="N116" s="271">
        <v>8.559027777777778E-4</v>
      </c>
      <c r="O116" s="268"/>
      <c r="P116" s="201"/>
      <c r="Q116" s="201"/>
    </row>
    <row r="117" spans="1:17" s="158" customFormat="1">
      <c r="A117" s="259" t="str">
        <f t="shared" si="1"/>
        <v>Female - T38 - 400m</v>
      </c>
      <c r="B117" s="255" t="s">
        <v>151</v>
      </c>
      <c r="C117" s="228" t="s">
        <v>597</v>
      </c>
      <c r="D117" s="196" t="s">
        <v>780</v>
      </c>
      <c r="E117" s="196" t="s">
        <v>164</v>
      </c>
      <c r="F117" s="271">
        <v>9.5023148148148159E-4</v>
      </c>
      <c r="G117" s="271">
        <v>9.3750000000000007E-4</v>
      </c>
      <c r="H117" s="271">
        <v>9.2534722222222226E-4</v>
      </c>
      <c r="I117" s="271">
        <v>9.1203703703703716E-4</v>
      </c>
      <c r="J117" s="271">
        <v>8.9872685185185183E-4</v>
      </c>
      <c r="K117" s="271">
        <v>8.8483796296296303E-4</v>
      </c>
      <c r="L117" s="271">
        <v>8.7037037037037042E-4</v>
      </c>
      <c r="M117" s="271">
        <v>8.541666666666667E-4</v>
      </c>
      <c r="N117" s="271">
        <v>8.3680555555555559E-4</v>
      </c>
      <c r="O117" s="268"/>
      <c r="P117" s="201"/>
      <c r="Q117" s="201"/>
    </row>
    <row r="118" spans="1:17" s="158" customFormat="1">
      <c r="A118" s="259" t="str">
        <f t="shared" si="1"/>
        <v>Female - T43 - 400m</v>
      </c>
      <c r="B118" s="255" t="s">
        <v>151</v>
      </c>
      <c r="C118" s="228" t="s">
        <v>599</v>
      </c>
      <c r="D118" s="196" t="s">
        <v>780</v>
      </c>
      <c r="E118" s="196" t="s">
        <v>164</v>
      </c>
      <c r="F118" s="271">
        <v>9.1608796296296284E-4</v>
      </c>
      <c r="G118" s="271">
        <v>9.0393518518518525E-4</v>
      </c>
      <c r="H118" s="271">
        <v>8.9178240740740743E-4</v>
      </c>
      <c r="I118" s="271">
        <v>8.7962962962962962E-4</v>
      </c>
      <c r="J118" s="271">
        <v>8.6689814814814822E-4</v>
      </c>
      <c r="K118" s="271">
        <v>8.53587962962963E-4</v>
      </c>
      <c r="L118" s="271">
        <v>8.3912037037037039E-4</v>
      </c>
      <c r="M118" s="271">
        <v>8.2372685185185186E-4</v>
      </c>
      <c r="N118" s="271">
        <v>8.0671296296296296E-4</v>
      </c>
      <c r="O118" s="268"/>
      <c r="P118" s="201"/>
      <c r="Q118" s="201"/>
    </row>
    <row r="119" spans="1:17" s="158" customFormat="1">
      <c r="A119" s="259" t="str">
        <f t="shared" si="1"/>
        <v>Female - T44 - 400m</v>
      </c>
      <c r="B119" s="255" t="s">
        <v>151</v>
      </c>
      <c r="C119" s="228" t="s">
        <v>600</v>
      </c>
      <c r="D119" s="196" t="s">
        <v>780</v>
      </c>
      <c r="E119" s="196" t="s">
        <v>164</v>
      </c>
      <c r="F119" s="271">
        <v>8.8831018518518523E-4</v>
      </c>
      <c r="G119" s="271">
        <v>8.7615740740740742E-4</v>
      </c>
      <c r="H119" s="271">
        <v>8.6458333333333331E-4</v>
      </c>
      <c r="I119" s="271">
        <v>8.524305555555556E-4</v>
      </c>
      <c r="J119" s="271">
        <v>8.4027777777777779E-4</v>
      </c>
      <c r="K119" s="271">
        <v>8.2696759259259268E-4</v>
      </c>
      <c r="L119" s="271">
        <v>8.1307870370370377E-4</v>
      </c>
      <c r="M119" s="271">
        <v>7.9861111111111105E-4</v>
      </c>
      <c r="N119" s="271">
        <v>7.8182870370370374E-4</v>
      </c>
      <c r="O119" s="268"/>
      <c r="P119" s="201"/>
      <c r="Q119" s="201"/>
    </row>
    <row r="120" spans="1:17" s="158" customFormat="1">
      <c r="A120" s="259" t="str">
        <f t="shared" si="1"/>
        <v>Female - T45-47 - 400m</v>
      </c>
      <c r="B120" s="255" t="s">
        <v>151</v>
      </c>
      <c r="C120" s="228" t="s">
        <v>601</v>
      </c>
      <c r="D120" s="196" t="s">
        <v>780</v>
      </c>
      <c r="E120" s="196" t="s">
        <v>164</v>
      </c>
      <c r="F120" s="271">
        <v>8.8078703703703702E-4</v>
      </c>
      <c r="G120" s="271">
        <v>8.6921296296296302E-4</v>
      </c>
      <c r="H120" s="271">
        <v>8.576388888888888E-4</v>
      </c>
      <c r="I120" s="271">
        <v>8.4548611111111109E-4</v>
      </c>
      <c r="J120" s="271">
        <v>8.3333333333333339E-4</v>
      </c>
      <c r="K120" s="271">
        <v>8.2002314814814817E-4</v>
      </c>
      <c r="L120" s="271">
        <v>8.0671296296296296E-4</v>
      </c>
      <c r="M120" s="271">
        <v>7.9166666666666676E-4</v>
      </c>
      <c r="N120" s="271">
        <v>7.7546296296296304E-4</v>
      </c>
      <c r="O120" s="268"/>
      <c r="P120" s="201"/>
      <c r="Q120" s="201"/>
    </row>
    <row r="121" spans="1:17" s="158" customFormat="1">
      <c r="A121" s="259" t="str">
        <f t="shared" si="1"/>
        <v>Female - T52 - 400m</v>
      </c>
      <c r="B121" s="255" t="s">
        <v>151</v>
      </c>
      <c r="C121" s="228" t="s">
        <v>603</v>
      </c>
      <c r="D121" s="196" t="s">
        <v>780</v>
      </c>
      <c r="E121" s="196" t="s">
        <v>164</v>
      </c>
      <c r="F121" s="271">
        <v>1.2152777777777778E-3</v>
      </c>
      <c r="G121" s="271">
        <v>1.1458333333333333E-3</v>
      </c>
      <c r="H121" s="271">
        <v>1.0879629629629629E-3</v>
      </c>
      <c r="I121" s="271">
        <v>1.0300925925925926E-3</v>
      </c>
      <c r="J121" s="271">
        <v>9.7222222222222209E-4</v>
      </c>
      <c r="K121" s="271">
        <v>9.4618055555555558E-4</v>
      </c>
      <c r="L121" s="271">
        <v>9.2766203703703706E-4</v>
      </c>
      <c r="M121" s="271">
        <v>9.0798611111111115E-4</v>
      </c>
      <c r="N121" s="271">
        <v>8.8599537037037043E-4</v>
      </c>
      <c r="O121" s="268"/>
      <c r="P121" s="201"/>
      <c r="Q121" s="201"/>
    </row>
    <row r="122" spans="1:17" s="158" customFormat="1">
      <c r="A122" s="259" t="str">
        <f t="shared" si="1"/>
        <v>Female - T53 - 400m</v>
      </c>
      <c r="B122" s="255" t="s">
        <v>151</v>
      </c>
      <c r="C122" s="228" t="s">
        <v>604</v>
      </c>
      <c r="D122" s="196" t="s">
        <v>780</v>
      </c>
      <c r="E122" s="196" t="s">
        <v>164</v>
      </c>
      <c r="F122" s="271">
        <v>9.2592592592592585E-4</v>
      </c>
      <c r="G122" s="271">
        <v>8.9699074074074073E-4</v>
      </c>
      <c r="H122" s="271">
        <v>8.6805555555555551E-4</v>
      </c>
      <c r="I122" s="271">
        <v>8.3912037037037028E-4</v>
      </c>
      <c r="J122" s="271">
        <v>8.1018518518518516E-4</v>
      </c>
      <c r="K122" s="271">
        <v>7.8877314814814815E-4</v>
      </c>
      <c r="L122" s="271">
        <v>7.7314814814814813E-4</v>
      </c>
      <c r="M122" s="271">
        <v>7.5694444444444453E-4</v>
      </c>
      <c r="N122" s="271">
        <v>7.3842592592592579E-4</v>
      </c>
      <c r="O122" s="268"/>
      <c r="P122" s="201"/>
      <c r="Q122" s="201"/>
    </row>
    <row r="123" spans="1:17" s="158" customFormat="1">
      <c r="A123" s="259" t="str">
        <f t="shared" si="1"/>
        <v>Female - T54 - 400m</v>
      </c>
      <c r="B123" s="255" t="s">
        <v>151</v>
      </c>
      <c r="C123" s="228" t="s">
        <v>605</v>
      </c>
      <c r="D123" s="196" t="s">
        <v>780</v>
      </c>
      <c r="E123" s="196" t="s">
        <v>164</v>
      </c>
      <c r="F123" s="271">
        <v>1.0416666666666667E-3</v>
      </c>
      <c r="G123" s="271">
        <v>9.7222222222222209E-4</v>
      </c>
      <c r="H123" s="271">
        <v>9.1435185185185185E-4</v>
      </c>
      <c r="I123" s="271">
        <v>8.564814814814815E-4</v>
      </c>
      <c r="J123" s="271">
        <v>7.9861111111111105E-4</v>
      </c>
      <c r="K123" s="271">
        <v>7.7893518518518513E-4</v>
      </c>
      <c r="L123" s="271">
        <v>7.6388888888888893E-4</v>
      </c>
      <c r="M123" s="271">
        <v>7.4768518518518511E-4</v>
      </c>
      <c r="N123" s="271">
        <v>7.297453703703704E-4</v>
      </c>
      <c r="O123" s="268"/>
      <c r="P123" s="201"/>
      <c r="Q123" s="201"/>
    </row>
    <row r="124" spans="1:17" s="158" customFormat="1">
      <c r="A124" s="259" t="str">
        <f t="shared" si="1"/>
        <v>Female - T62 - 400m</v>
      </c>
      <c r="B124" s="255" t="s">
        <v>151</v>
      </c>
      <c r="C124" s="228" t="s">
        <v>607</v>
      </c>
      <c r="D124" s="196" t="s">
        <v>780</v>
      </c>
      <c r="E124" s="196" t="s">
        <v>164</v>
      </c>
      <c r="F124" s="271">
        <v>9.1620370370370369E-4</v>
      </c>
      <c r="G124" s="271">
        <v>9.0416666666666673E-4</v>
      </c>
      <c r="H124" s="271">
        <v>8.9201388888888891E-4</v>
      </c>
      <c r="I124" s="271">
        <v>8.7962962962962962E-4</v>
      </c>
      <c r="J124" s="271">
        <v>8.6678240740740737E-4</v>
      </c>
      <c r="K124" s="271">
        <v>8.5335648148148152E-4</v>
      </c>
      <c r="L124" s="271">
        <v>8.3912037037037039E-4</v>
      </c>
      <c r="M124" s="271">
        <v>8.2372685185185186E-4</v>
      </c>
      <c r="N124" s="271">
        <v>8.0671296296296296E-4</v>
      </c>
      <c r="O124" s="268"/>
      <c r="P124" s="201"/>
      <c r="Q124" s="201"/>
    </row>
    <row r="125" spans="1:17" s="158" customFormat="1">
      <c r="A125" s="275" t="str">
        <f t="shared" si="1"/>
        <v>Female - T64 - 400m</v>
      </c>
      <c r="B125" s="256" t="s">
        <v>151</v>
      </c>
      <c r="C125" s="269" t="s">
        <v>609</v>
      </c>
      <c r="D125" s="270" t="s">
        <v>780</v>
      </c>
      <c r="E125" s="270" t="s">
        <v>164</v>
      </c>
      <c r="F125" s="276">
        <v>8.8831018518518523E-4</v>
      </c>
      <c r="G125" s="276">
        <v>8.7615740740740742E-4</v>
      </c>
      <c r="H125" s="276">
        <v>8.6458333333333331E-4</v>
      </c>
      <c r="I125" s="276">
        <v>8.524305555555556E-4</v>
      </c>
      <c r="J125" s="276">
        <v>8.4027777777777779E-4</v>
      </c>
      <c r="K125" s="276">
        <v>8.2696759259259268E-4</v>
      </c>
      <c r="L125" s="276">
        <v>8.1307870370370377E-4</v>
      </c>
      <c r="M125" s="276">
        <v>7.9861111111111105E-4</v>
      </c>
      <c r="N125" s="276">
        <v>7.8182870370370374E-4</v>
      </c>
      <c r="O125" s="268"/>
      <c r="P125" s="201"/>
      <c r="Q125" s="201"/>
    </row>
    <row r="126" spans="1:17" s="158" customFormat="1">
      <c r="A126" s="196" t="str">
        <f t="shared" si="1"/>
        <v>Male - T11 - 800m</v>
      </c>
      <c r="B126" s="198" t="s">
        <v>150</v>
      </c>
      <c r="C126" s="228" t="s">
        <v>589</v>
      </c>
      <c r="D126" s="198" t="s">
        <v>269</v>
      </c>
      <c r="E126" s="198" t="s">
        <v>263</v>
      </c>
      <c r="F126" s="271">
        <v>2.1064814814814813E-3</v>
      </c>
      <c r="G126" s="271">
        <v>2.0833333333333333E-3</v>
      </c>
      <c r="H126" s="271">
        <v>2.0601851851851853E-3</v>
      </c>
      <c r="I126" s="271">
        <v>2.0370370370370373E-3</v>
      </c>
      <c r="J126" s="271">
        <v>2.0138888888888888E-3</v>
      </c>
      <c r="K126" s="271">
        <v>1.9907407407407408E-3</v>
      </c>
      <c r="L126" s="271">
        <v>1.9675925925925928E-3</v>
      </c>
      <c r="M126" s="271">
        <v>1.9444444444444442E-3</v>
      </c>
      <c r="N126" s="271">
        <v>1.9212962962962962E-3</v>
      </c>
      <c r="O126" s="268"/>
      <c r="P126" s="201"/>
      <c r="Q126" s="201"/>
    </row>
    <row r="127" spans="1:17" s="158" customFormat="1">
      <c r="A127" s="196" t="str">
        <f t="shared" si="1"/>
        <v>Male - T12 - 800m</v>
      </c>
      <c r="B127" s="198" t="s">
        <v>150</v>
      </c>
      <c r="C127" s="228" t="s">
        <v>590</v>
      </c>
      <c r="D127" s="198" t="s">
        <v>269</v>
      </c>
      <c r="E127" s="198" t="s">
        <v>263</v>
      </c>
      <c r="F127" s="271">
        <v>1.7199074074074072E-3</v>
      </c>
      <c r="G127" s="271">
        <v>1.7025462962962964E-3</v>
      </c>
      <c r="H127" s="271">
        <v>1.6846064814814814E-3</v>
      </c>
      <c r="I127" s="271">
        <v>1.6660879629629632E-3</v>
      </c>
      <c r="J127" s="271">
        <v>1.6464120370370372E-3</v>
      </c>
      <c r="K127" s="271">
        <v>1.6261574074074075E-3</v>
      </c>
      <c r="L127" s="271">
        <v>1.6047453703703703E-3</v>
      </c>
      <c r="M127" s="271">
        <v>1.5810185185185187E-3</v>
      </c>
      <c r="N127" s="271">
        <v>1.5549768518518519E-3</v>
      </c>
      <c r="O127" s="268"/>
      <c r="P127" s="201"/>
      <c r="Q127" s="201"/>
    </row>
    <row r="128" spans="1:17" s="158" customFormat="1">
      <c r="A128" s="196" t="str">
        <f t="shared" si="1"/>
        <v>Male - T13 - 800m</v>
      </c>
      <c r="B128" s="198" t="s">
        <v>150</v>
      </c>
      <c r="C128" s="228" t="s">
        <v>591</v>
      </c>
      <c r="D128" s="198" t="s">
        <v>269</v>
      </c>
      <c r="E128" s="198" t="s">
        <v>263</v>
      </c>
      <c r="F128" s="271">
        <v>1.6793981481481484E-3</v>
      </c>
      <c r="G128" s="271">
        <v>1.6620370370370372E-3</v>
      </c>
      <c r="H128" s="271">
        <v>1.6446759259259259E-3</v>
      </c>
      <c r="I128" s="271">
        <v>1.6267361111111111E-3</v>
      </c>
      <c r="J128" s="271">
        <v>1.6076388888888887E-3</v>
      </c>
      <c r="K128" s="271">
        <v>1.5879629629629629E-3</v>
      </c>
      <c r="L128" s="271">
        <v>1.5671296296296299E-3</v>
      </c>
      <c r="M128" s="271">
        <v>1.5439814814814815E-3</v>
      </c>
      <c r="N128" s="271">
        <v>1.5185185185185182E-3</v>
      </c>
      <c r="O128" s="268"/>
      <c r="P128" s="201"/>
      <c r="Q128" s="201"/>
    </row>
    <row r="129" spans="1:17" s="158" customFormat="1">
      <c r="A129" s="196" t="str">
        <f t="shared" si="1"/>
        <v>Male - T20 - 800m</v>
      </c>
      <c r="B129" s="198" t="s">
        <v>150</v>
      </c>
      <c r="C129" s="228" t="s">
        <v>610</v>
      </c>
      <c r="D129" s="198" t="s">
        <v>269</v>
      </c>
      <c r="E129" s="198" t="s">
        <v>263</v>
      </c>
      <c r="F129" s="271">
        <v>2.0486111111111113E-3</v>
      </c>
      <c r="G129" s="271">
        <v>1.9444444444444442E-3</v>
      </c>
      <c r="H129" s="271">
        <v>1.8402777777777777E-3</v>
      </c>
      <c r="I129" s="271">
        <v>1.736111111111111E-3</v>
      </c>
      <c r="J129" s="271">
        <v>1.6435185185185183E-3</v>
      </c>
      <c r="K129" s="271">
        <v>1.6209490740740739E-3</v>
      </c>
      <c r="L129" s="271">
        <v>1.5995370370370371E-3</v>
      </c>
      <c r="M129" s="271">
        <v>1.5758101851851851E-3</v>
      </c>
      <c r="N129" s="271">
        <v>1.5497685185185182E-3</v>
      </c>
      <c r="O129" s="268"/>
      <c r="P129" s="201"/>
      <c r="Q129" s="201"/>
    </row>
    <row r="130" spans="1:17" s="158" customFormat="1">
      <c r="A130" s="196" t="str">
        <f t="shared" ref="A130:A193" si="2">B130&amp;" - "&amp;C130&amp;" - "&amp;E130</f>
        <v>Male - T33 - 800m</v>
      </c>
      <c r="B130" s="198" t="s">
        <v>150</v>
      </c>
      <c r="C130" s="228" t="s">
        <v>592</v>
      </c>
      <c r="D130" s="198" t="s">
        <v>269</v>
      </c>
      <c r="E130" s="198" t="s">
        <v>263</v>
      </c>
      <c r="F130" s="271">
        <v>2.6967592592592594E-3</v>
      </c>
      <c r="G130" s="271">
        <v>2.4305555555555556E-3</v>
      </c>
      <c r="H130" s="271">
        <v>2.1990740740740742E-3</v>
      </c>
      <c r="I130" s="271">
        <v>2.0254629629629629E-3</v>
      </c>
      <c r="J130" s="271">
        <v>1.8518518518518517E-3</v>
      </c>
      <c r="K130" s="271">
        <v>1.7222222222222222E-3</v>
      </c>
      <c r="L130" s="271">
        <v>1.6909722222222222E-3</v>
      </c>
      <c r="M130" s="271">
        <v>1.6574074074074074E-3</v>
      </c>
      <c r="N130" s="271">
        <v>1.6203703703703703E-3</v>
      </c>
      <c r="O130" s="268"/>
      <c r="P130" s="201"/>
      <c r="Q130" s="201"/>
    </row>
    <row r="131" spans="1:17" s="158" customFormat="1">
      <c r="A131" s="196" t="str">
        <f t="shared" si="2"/>
        <v>Male - T34 - 800m</v>
      </c>
      <c r="B131" s="198" t="s">
        <v>150</v>
      </c>
      <c r="C131" s="228" t="s">
        <v>593</v>
      </c>
      <c r="D131" s="198" t="s">
        <v>269</v>
      </c>
      <c r="E131" s="198" t="s">
        <v>263</v>
      </c>
      <c r="F131" s="271">
        <v>2.5231481481481481E-3</v>
      </c>
      <c r="G131" s="271">
        <v>2.0833333333333333E-3</v>
      </c>
      <c r="H131" s="271">
        <v>1.9097222222222222E-3</v>
      </c>
      <c r="I131" s="271">
        <v>1.6203703703703703E-3</v>
      </c>
      <c r="J131" s="271">
        <v>1.4351851851851854E-3</v>
      </c>
      <c r="K131" s="271">
        <v>1.4033564814814816E-3</v>
      </c>
      <c r="L131" s="271">
        <v>1.3778935185185185E-3</v>
      </c>
      <c r="M131" s="271">
        <v>1.3501157407407405E-3</v>
      </c>
      <c r="N131" s="271">
        <v>1.3200231481481483E-3</v>
      </c>
      <c r="O131" s="268"/>
      <c r="P131" s="201"/>
      <c r="Q131" s="201"/>
    </row>
    <row r="132" spans="1:17" s="158" customFormat="1">
      <c r="A132" s="196" t="str">
        <f t="shared" si="2"/>
        <v>Male - T35 - 800m</v>
      </c>
      <c r="B132" s="198" t="s">
        <v>150</v>
      </c>
      <c r="C132" s="228" t="s">
        <v>594</v>
      </c>
      <c r="D132" s="198" t="s">
        <v>269</v>
      </c>
      <c r="E132" s="198" t="s">
        <v>263</v>
      </c>
      <c r="F132" s="271">
        <v>2.5115740740740741E-3</v>
      </c>
      <c r="G132" s="271">
        <v>2.4189814814814816E-3</v>
      </c>
      <c r="H132" s="271">
        <v>2.3148148148148151E-3</v>
      </c>
      <c r="I132" s="271">
        <v>2.2106481481481478E-3</v>
      </c>
      <c r="J132" s="271">
        <v>2.1064814814814813E-3</v>
      </c>
      <c r="K132" s="271">
        <v>2.0590277777777777E-3</v>
      </c>
      <c r="L132" s="271">
        <v>2.0318287037037037E-3</v>
      </c>
      <c r="M132" s="271">
        <v>2.0017361111111113E-3</v>
      </c>
      <c r="N132" s="271">
        <v>1.96875E-3</v>
      </c>
      <c r="O132" s="268"/>
      <c r="P132" s="201"/>
      <c r="Q132" s="201"/>
    </row>
    <row r="133" spans="1:17" s="158" customFormat="1">
      <c r="A133" s="196" t="str">
        <f t="shared" si="2"/>
        <v>Male - T36 - 800m</v>
      </c>
      <c r="B133" s="198" t="s">
        <v>150</v>
      </c>
      <c r="C133" s="228" t="s">
        <v>595</v>
      </c>
      <c r="D133" s="198" t="s">
        <v>269</v>
      </c>
      <c r="E133" s="198" t="s">
        <v>263</v>
      </c>
      <c r="F133" s="271">
        <v>2.627314814814815E-3</v>
      </c>
      <c r="G133" s="271">
        <v>2.488425925925926E-3</v>
      </c>
      <c r="H133" s="271">
        <v>2.2569444444444447E-3</v>
      </c>
      <c r="I133" s="271">
        <v>2.0254629629629629E-3</v>
      </c>
      <c r="J133" s="271">
        <v>1.8287037037037037E-3</v>
      </c>
      <c r="K133" s="271">
        <v>1.7870370370370368E-3</v>
      </c>
      <c r="L133" s="271">
        <v>1.7633101851851852E-3</v>
      </c>
      <c r="M133" s="271">
        <v>1.7372685185185186E-3</v>
      </c>
      <c r="N133" s="271">
        <v>1.7083333333333334E-3</v>
      </c>
      <c r="O133" s="268"/>
      <c r="P133" s="201"/>
      <c r="Q133" s="201"/>
    </row>
    <row r="134" spans="1:17" s="158" customFormat="1">
      <c r="A134" s="196" t="str">
        <f t="shared" si="2"/>
        <v>Male - T37 - 800m</v>
      </c>
      <c r="B134" s="198" t="s">
        <v>150</v>
      </c>
      <c r="C134" s="228" t="s">
        <v>596</v>
      </c>
      <c r="D134" s="198" t="s">
        <v>269</v>
      </c>
      <c r="E134" s="198" t="s">
        <v>263</v>
      </c>
      <c r="F134" s="271">
        <v>2.1180555555555553E-3</v>
      </c>
      <c r="G134" s="271">
        <v>2.0138888888888888E-3</v>
      </c>
      <c r="H134" s="271">
        <v>1.9212962962962962E-3</v>
      </c>
      <c r="I134" s="271">
        <v>1.8287037037037037E-3</v>
      </c>
      <c r="J134" s="271">
        <v>1.736111111111111E-3</v>
      </c>
      <c r="K134" s="271">
        <v>1.7118055555555556E-3</v>
      </c>
      <c r="L134" s="271">
        <v>1.6886574074074076E-3</v>
      </c>
      <c r="M134" s="271">
        <v>1.6643518518518518E-3</v>
      </c>
      <c r="N134" s="271">
        <v>1.6365740740740741E-3</v>
      </c>
      <c r="O134" s="268"/>
      <c r="P134" s="201"/>
      <c r="Q134" s="201"/>
    </row>
    <row r="135" spans="1:17" s="158" customFormat="1">
      <c r="A135" s="196" t="str">
        <f t="shared" si="2"/>
        <v>Male - T38 - 800m</v>
      </c>
      <c r="B135" s="198" t="s">
        <v>150</v>
      </c>
      <c r="C135" s="228" t="s">
        <v>597</v>
      </c>
      <c r="D135" s="198" t="s">
        <v>269</v>
      </c>
      <c r="E135" s="198" t="s">
        <v>263</v>
      </c>
      <c r="F135" s="271">
        <v>1.7974537037037037E-3</v>
      </c>
      <c r="G135" s="271">
        <v>1.7789351851851853E-3</v>
      </c>
      <c r="H135" s="271">
        <v>1.7604166666666669E-3</v>
      </c>
      <c r="I135" s="271">
        <v>1.7407407407407408E-3</v>
      </c>
      <c r="J135" s="271">
        <v>1.721064814814815E-3</v>
      </c>
      <c r="K135" s="271">
        <v>1.6996527777777778E-3</v>
      </c>
      <c r="L135" s="271">
        <v>1.6770833333333334E-3</v>
      </c>
      <c r="M135" s="271">
        <v>1.6521990740740739E-3</v>
      </c>
      <c r="N135" s="271">
        <v>1.6249999999999999E-3</v>
      </c>
      <c r="O135" s="268"/>
      <c r="P135" s="201"/>
      <c r="Q135" s="201"/>
    </row>
    <row r="136" spans="1:17" s="158" customFormat="1">
      <c r="A136" s="196" t="str">
        <f t="shared" si="2"/>
        <v>Male - T44 - 800m</v>
      </c>
      <c r="B136" s="198" t="s">
        <v>150</v>
      </c>
      <c r="C136" s="228" t="s">
        <v>600</v>
      </c>
      <c r="D136" s="198" t="s">
        <v>269</v>
      </c>
      <c r="E136" s="198" t="s">
        <v>263</v>
      </c>
      <c r="F136" s="271">
        <v>2.9745370370370373E-3</v>
      </c>
      <c r="G136" s="271">
        <v>2.9398148148148148E-3</v>
      </c>
      <c r="H136" s="271">
        <v>2.9050925925925928E-3</v>
      </c>
      <c r="I136" s="271">
        <v>2.8703703703703708E-3</v>
      </c>
      <c r="J136" s="271">
        <v>2.8356481481481479E-3</v>
      </c>
      <c r="K136" s="271">
        <v>2.8009259259259259E-3</v>
      </c>
      <c r="L136" s="271">
        <v>2.7662037037037034E-3</v>
      </c>
      <c r="M136" s="271">
        <v>2.7314814814814819E-3</v>
      </c>
      <c r="N136" s="271">
        <v>2.6909722222222226E-3</v>
      </c>
      <c r="O136" s="268"/>
      <c r="P136" s="201"/>
      <c r="Q136" s="201"/>
    </row>
    <row r="137" spans="1:17" s="158" customFormat="1">
      <c r="A137" s="196" t="str">
        <f t="shared" si="2"/>
        <v>Male - T45-47 - 800m</v>
      </c>
      <c r="B137" s="198" t="s">
        <v>150</v>
      </c>
      <c r="C137" s="228" t="s">
        <v>601</v>
      </c>
      <c r="D137" s="198" t="s">
        <v>269</v>
      </c>
      <c r="E137" s="198" t="s">
        <v>263</v>
      </c>
      <c r="F137" s="271">
        <v>1.8518518518518517E-3</v>
      </c>
      <c r="G137" s="271">
        <v>1.8171296296296297E-3</v>
      </c>
      <c r="H137" s="271">
        <v>1.7592592592592592E-3</v>
      </c>
      <c r="I137" s="271">
        <v>1.7013888888888892E-3</v>
      </c>
      <c r="J137" s="271">
        <v>1.6435185185185183E-3</v>
      </c>
      <c r="K137" s="271">
        <v>1.6128472222222221E-3</v>
      </c>
      <c r="L137" s="271">
        <v>1.5914351851851851E-3</v>
      </c>
      <c r="M137" s="271">
        <v>1.5682870370370371E-3</v>
      </c>
      <c r="N137" s="271">
        <v>1.5422453703703703E-3</v>
      </c>
      <c r="O137" s="268"/>
      <c r="P137" s="201"/>
      <c r="Q137" s="201"/>
    </row>
    <row r="138" spans="1:17" s="158" customFormat="1">
      <c r="A138" s="196" t="str">
        <f t="shared" si="2"/>
        <v>Male - T51 - 800m</v>
      </c>
      <c r="B138" s="198" t="s">
        <v>150</v>
      </c>
      <c r="C138" s="228" t="s">
        <v>602</v>
      </c>
      <c r="D138" s="198" t="s">
        <v>269</v>
      </c>
      <c r="E138" s="198" t="s">
        <v>263</v>
      </c>
      <c r="F138" s="271">
        <v>2.6145833333333333E-3</v>
      </c>
      <c r="G138" s="271">
        <v>2.5769675925925925E-3</v>
      </c>
      <c r="H138" s="271">
        <v>2.5387731481481481E-3</v>
      </c>
      <c r="I138" s="271">
        <v>2.5005787037037036E-3</v>
      </c>
      <c r="J138" s="271">
        <v>2.460648148148148E-3</v>
      </c>
      <c r="K138" s="271">
        <v>2.4189814814814816E-3</v>
      </c>
      <c r="L138" s="271">
        <v>2.3749999999999999E-3</v>
      </c>
      <c r="M138" s="271">
        <v>2.3275462962962963E-3</v>
      </c>
      <c r="N138" s="271">
        <v>2.2754629629629631E-3</v>
      </c>
      <c r="O138" s="268"/>
      <c r="P138" s="201"/>
      <c r="Q138" s="201"/>
    </row>
    <row r="139" spans="1:17" s="158" customFormat="1">
      <c r="A139" s="196" t="str">
        <f t="shared" si="2"/>
        <v>Male - T52 - 800m</v>
      </c>
      <c r="B139" s="198" t="s">
        <v>150</v>
      </c>
      <c r="C139" s="228" t="s">
        <v>603</v>
      </c>
      <c r="D139" s="198" t="s">
        <v>269</v>
      </c>
      <c r="E139" s="198" t="s">
        <v>263</v>
      </c>
      <c r="F139" s="271">
        <v>2.4189814814814816E-3</v>
      </c>
      <c r="G139" s="271">
        <v>2.1990740740740742E-3</v>
      </c>
      <c r="H139" s="271">
        <v>2.0254629629629629E-3</v>
      </c>
      <c r="I139" s="271">
        <v>1.8518518518518517E-3</v>
      </c>
      <c r="J139" s="271">
        <v>1.6782407407407406E-3</v>
      </c>
      <c r="K139" s="271">
        <v>1.6435185185185183E-3</v>
      </c>
      <c r="L139" s="271">
        <v>1.6140046296296295E-3</v>
      </c>
      <c r="M139" s="271">
        <v>1.5821759259259259E-3</v>
      </c>
      <c r="N139" s="271">
        <v>1.5468749999999999E-3</v>
      </c>
      <c r="O139" s="268"/>
      <c r="P139" s="201"/>
      <c r="Q139" s="201"/>
    </row>
    <row r="140" spans="1:17" s="158" customFormat="1">
      <c r="A140" s="196" t="str">
        <f t="shared" si="2"/>
        <v>Male - T53 - 800m</v>
      </c>
      <c r="B140" s="198" t="s">
        <v>150</v>
      </c>
      <c r="C140" s="228" t="s">
        <v>604</v>
      </c>
      <c r="D140" s="198" t="s">
        <v>269</v>
      </c>
      <c r="E140" s="198" t="s">
        <v>263</v>
      </c>
      <c r="F140" s="271">
        <v>2.3148148148148151E-3</v>
      </c>
      <c r="G140" s="271">
        <v>2.0833333333333333E-3</v>
      </c>
      <c r="H140" s="271">
        <v>1.8750000000000001E-3</v>
      </c>
      <c r="I140" s="271">
        <v>1.6435185185185183E-3</v>
      </c>
      <c r="J140" s="271">
        <v>1.4120370370370369E-3</v>
      </c>
      <c r="K140" s="271">
        <v>1.3697916666666667E-3</v>
      </c>
      <c r="L140" s="271">
        <v>1.3449074074074075E-3</v>
      </c>
      <c r="M140" s="271">
        <v>1.3182870370370371E-3</v>
      </c>
      <c r="N140" s="271">
        <v>1.2887731481481483E-3</v>
      </c>
      <c r="O140" s="268"/>
      <c r="P140" s="201"/>
      <c r="Q140" s="201"/>
    </row>
    <row r="141" spans="1:17" s="158" customFormat="1">
      <c r="A141" s="196" t="str">
        <f t="shared" si="2"/>
        <v>Male - T54 - 800m</v>
      </c>
      <c r="B141" s="198" t="s">
        <v>150</v>
      </c>
      <c r="C141" s="228" t="s">
        <v>605</v>
      </c>
      <c r="D141" s="198" t="s">
        <v>269</v>
      </c>
      <c r="E141" s="198" t="s">
        <v>263</v>
      </c>
      <c r="F141" s="271">
        <v>2.0138888888888888E-3</v>
      </c>
      <c r="G141" s="271">
        <v>1.8518518518518517E-3</v>
      </c>
      <c r="H141" s="271">
        <v>1.6782407407407406E-3</v>
      </c>
      <c r="I141" s="271">
        <v>1.5046296296296294E-3</v>
      </c>
      <c r="J141" s="271">
        <v>1.3425925925925925E-3</v>
      </c>
      <c r="K141" s="271">
        <v>1.3165509259259259E-3</v>
      </c>
      <c r="L141" s="271">
        <v>1.2928240740740741E-3</v>
      </c>
      <c r="M141" s="271">
        <v>1.2667824074074074E-3</v>
      </c>
      <c r="N141" s="271">
        <v>1.2384259259259258E-3</v>
      </c>
      <c r="O141" s="268"/>
      <c r="P141" s="201"/>
      <c r="Q141" s="201"/>
    </row>
    <row r="142" spans="1:17" s="158" customFormat="1">
      <c r="A142" s="270" t="str">
        <f t="shared" si="2"/>
        <v>Male - T64 - 800m</v>
      </c>
      <c r="B142" s="202" t="s">
        <v>150</v>
      </c>
      <c r="C142" s="269" t="s">
        <v>609</v>
      </c>
      <c r="D142" s="202" t="s">
        <v>269</v>
      </c>
      <c r="E142" s="202" t="s">
        <v>263</v>
      </c>
      <c r="F142" s="276">
        <v>2.0150462962962965E-3</v>
      </c>
      <c r="G142" s="276">
        <v>1.9942129629629628E-3</v>
      </c>
      <c r="H142" s="276">
        <v>1.9733796296296296E-3</v>
      </c>
      <c r="I142" s="276">
        <v>1.9513888888888888E-3</v>
      </c>
      <c r="J142" s="276">
        <v>1.9293981481481482E-3</v>
      </c>
      <c r="K142" s="276">
        <v>1.9056712962962961E-3</v>
      </c>
      <c r="L142" s="276">
        <v>1.8802083333333333E-3</v>
      </c>
      <c r="M142" s="276">
        <v>1.8524305555555555E-3</v>
      </c>
      <c r="N142" s="276">
        <v>1.8217592592592593E-3</v>
      </c>
      <c r="O142" s="268"/>
      <c r="P142" s="201"/>
      <c r="Q142" s="201"/>
    </row>
    <row r="143" spans="1:17" s="158" customFormat="1">
      <c r="A143" s="196" t="str">
        <f t="shared" si="2"/>
        <v>Female - T11 - 800m</v>
      </c>
      <c r="B143" s="198" t="s">
        <v>151</v>
      </c>
      <c r="C143" s="277" t="s">
        <v>589</v>
      </c>
      <c r="D143" s="198" t="s">
        <v>269</v>
      </c>
      <c r="E143" s="198" t="s">
        <v>263</v>
      </c>
      <c r="F143" s="271">
        <v>2.1232638888888889E-3</v>
      </c>
      <c r="G143" s="271">
        <v>2.0943287037037037E-3</v>
      </c>
      <c r="H143" s="271">
        <v>2.0653935185185185E-3</v>
      </c>
      <c r="I143" s="271">
        <v>2.0358796296296297E-3</v>
      </c>
      <c r="J143" s="271">
        <v>2.0052083333333332E-3</v>
      </c>
      <c r="K143" s="271">
        <v>1.9733796296296296E-3</v>
      </c>
      <c r="L143" s="271">
        <v>1.9392361111111112E-3</v>
      </c>
      <c r="M143" s="271">
        <v>1.9027777777777778E-3</v>
      </c>
      <c r="N143" s="271">
        <v>1.8628472222222223E-3</v>
      </c>
      <c r="O143" s="268"/>
      <c r="P143" s="201"/>
      <c r="Q143" s="201"/>
    </row>
    <row r="144" spans="1:17" s="158" customFormat="1">
      <c r="A144" s="196" t="str">
        <f t="shared" si="2"/>
        <v>Female - T12 - 800m</v>
      </c>
      <c r="B144" s="198" t="s">
        <v>151</v>
      </c>
      <c r="C144" s="277" t="s">
        <v>590</v>
      </c>
      <c r="D144" s="198" t="s">
        <v>269</v>
      </c>
      <c r="E144" s="198" t="s">
        <v>263</v>
      </c>
      <c r="F144" s="271">
        <v>2.4305555555555556E-3</v>
      </c>
      <c r="G144" s="271">
        <v>2.3958333333333336E-3</v>
      </c>
      <c r="H144" s="271">
        <v>2.3611111111111111E-3</v>
      </c>
      <c r="I144" s="271">
        <v>2.3263888888888887E-3</v>
      </c>
      <c r="J144" s="271">
        <v>2.2916666666666667E-3</v>
      </c>
      <c r="K144" s="271">
        <v>2.2569444444444447E-3</v>
      </c>
      <c r="L144" s="271">
        <v>2.2222222222222222E-3</v>
      </c>
      <c r="M144" s="271">
        <v>2.1874999999999998E-3</v>
      </c>
      <c r="N144" s="271">
        <v>2.1527777777777778E-3</v>
      </c>
      <c r="O144" s="268"/>
      <c r="P144" s="201"/>
      <c r="Q144" s="201"/>
    </row>
    <row r="145" spans="1:17" s="158" customFormat="1">
      <c r="A145" s="196" t="str">
        <f t="shared" si="2"/>
        <v>Female - T13 - 800m</v>
      </c>
      <c r="B145" s="198" t="s">
        <v>151</v>
      </c>
      <c r="C145" s="277" t="s">
        <v>591</v>
      </c>
      <c r="D145" s="198" t="s">
        <v>269</v>
      </c>
      <c r="E145" s="198" t="s">
        <v>263</v>
      </c>
      <c r="F145" s="271">
        <v>2.2523148148148146E-3</v>
      </c>
      <c r="G145" s="271">
        <v>2.2216435185185186E-3</v>
      </c>
      <c r="H145" s="271">
        <v>2.1909722222222222E-3</v>
      </c>
      <c r="I145" s="271">
        <v>2.1597222222222222E-3</v>
      </c>
      <c r="J145" s="271">
        <v>2.127314814814815E-3</v>
      </c>
      <c r="K145" s="271">
        <v>2.0931712962962965E-3</v>
      </c>
      <c r="L145" s="271">
        <v>2.0574074074074075E-3</v>
      </c>
      <c r="M145" s="271">
        <v>2.0185185185185184E-3</v>
      </c>
      <c r="N145" s="271">
        <v>1.9756944444444444E-3</v>
      </c>
      <c r="O145" s="268"/>
      <c r="P145" s="201"/>
      <c r="Q145" s="201"/>
    </row>
    <row r="146" spans="1:17" s="158" customFormat="1">
      <c r="A146" s="196" t="str">
        <f t="shared" si="2"/>
        <v>Female - T20 - 800m</v>
      </c>
      <c r="B146" s="198" t="s">
        <v>151</v>
      </c>
      <c r="C146" s="277" t="s">
        <v>610</v>
      </c>
      <c r="D146" s="198" t="s">
        <v>269</v>
      </c>
      <c r="E146" s="198" t="s">
        <v>263</v>
      </c>
      <c r="F146" s="271">
        <v>2.1053240740740741E-3</v>
      </c>
      <c r="G146" s="271">
        <v>2.0763888888888889E-3</v>
      </c>
      <c r="H146" s="271">
        <v>2.0480324074074077E-3</v>
      </c>
      <c r="I146" s="271">
        <v>2.0185185185185184E-3</v>
      </c>
      <c r="J146" s="271">
        <v>1.988425925925926E-3</v>
      </c>
      <c r="K146" s="271">
        <v>1.9565972222222224E-3</v>
      </c>
      <c r="L146" s="271">
        <v>1.9230324074074074E-3</v>
      </c>
      <c r="M146" s="271">
        <v>1.8871527777777775E-3</v>
      </c>
      <c r="N146" s="271">
        <v>1.8472222222222223E-3</v>
      </c>
      <c r="O146" s="268"/>
      <c r="P146" s="201"/>
      <c r="Q146" s="201"/>
    </row>
    <row r="147" spans="1:17" s="158" customFormat="1">
      <c r="A147" s="196" t="str">
        <f t="shared" si="2"/>
        <v>Female - T33 - 800m</v>
      </c>
      <c r="B147" s="198" t="s">
        <v>151</v>
      </c>
      <c r="C147" s="277" t="s">
        <v>592</v>
      </c>
      <c r="D147" s="198" t="s">
        <v>269</v>
      </c>
      <c r="E147" s="198" t="s">
        <v>263</v>
      </c>
      <c r="F147" s="271">
        <v>2.8935185185185188E-3</v>
      </c>
      <c r="G147" s="272">
        <v>2.4305555555555556E-3</v>
      </c>
      <c r="H147" s="271">
        <v>2.2407407407407406E-3</v>
      </c>
      <c r="I147" s="271">
        <v>2.2013888888888886E-3</v>
      </c>
      <c r="J147" s="271">
        <v>2.1608796296296298E-3</v>
      </c>
      <c r="K147" s="271">
        <v>2.1186342592592593E-3</v>
      </c>
      <c r="L147" s="271">
        <v>2.0746527777777777E-3</v>
      </c>
      <c r="M147" s="271">
        <v>2.0271990740740741E-3</v>
      </c>
      <c r="N147" s="271">
        <v>1.9756944444444444E-3</v>
      </c>
      <c r="O147" s="268"/>
      <c r="P147" s="201"/>
      <c r="Q147" s="201"/>
    </row>
    <row r="148" spans="1:17" s="158" customFormat="1">
      <c r="A148" s="196" t="str">
        <f t="shared" si="2"/>
        <v>Female - T34 - 800m</v>
      </c>
      <c r="B148" s="198" t="s">
        <v>151</v>
      </c>
      <c r="C148" s="277" t="s">
        <v>593</v>
      </c>
      <c r="D148" s="198" t="s">
        <v>269</v>
      </c>
      <c r="E148" s="198" t="s">
        <v>263</v>
      </c>
      <c r="F148" s="271">
        <v>1.8310185185185185E-3</v>
      </c>
      <c r="G148" s="271">
        <v>1.8003472222222221E-3</v>
      </c>
      <c r="H148" s="271">
        <v>1.7696759259259261E-3</v>
      </c>
      <c r="I148" s="271">
        <v>1.738425925925926E-3</v>
      </c>
      <c r="J148" s="271">
        <v>1.7065972222222222E-3</v>
      </c>
      <c r="K148" s="271">
        <v>1.6736111111111112E-3</v>
      </c>
      <c r="L148" s="271">
        <v>1.6388888888888887E-3</v>
      </c>
      <c r="M148" s="271">
        <v>1.6012731481481479E-3</v>
      </c>
      <c r="N148" s="271">
        <v>1.5607638888888891E-3</v>
      </c>
      <c r="O148" s="268"/>
      <c r="P148" s="201"/>
      <c r="Q148" s="201"/>
    </row>
    <row r="149" spans="1:17" s="158" customFormat="1">
      <c r="A149" s="196" t="str">
        <f t="shared" si="2"/>
        <v>Female - T35 - 800m</v>
      </c>
      <c r="B149" s="198" t="s">
        <v>151</v>
      </c>
      <c r="C149" s="277" t="s">
        <v>594</v>
      </c>
      <c r="D149" s="198" t="s">
        <v>269</v>
      </c>
      <c r="E149" s="198" t="s">
        <v>263</v>
      </c>
      <c r="F149" s="271">
        <v>3.3362268518518524E-3</v>
      </c>
      <c r="G149" s="271">
        <v>3.2910879629629631E-3</v>
      </c>
      <c r="H149" s="271">
        <v>3.2453703703703702E-3</v>
      </c>
      <c r="I149" s="271">
        <v>3.1990740740740742E-3</v>
      </c>
      <c r="J149" s="271">
        <v>3.1510416666666666E-3</v>
      </c>
      <c r="K149" s="271">
        <v>3.1006944444444441E-3</v>
      </c>
      <c r="L149" s="271">
        <v>3.0474537037037037E-3</v>
      </c>
      <c r="M149" s="271">
        <v>2.9901620370370373E-3</v>
      </c>
      <c r="N149" s="271">
        <v>2.9270833333333332E-3</v>
      </c>
      <c r="O149" s="268"/>
      <c r="P149" s="201"/>
      <c r="Q149" s="201"/>
    </row>
    <row r="150" spans="1:17">
      <c r="A150" s="196" t="str">
        <f t="shared" si="2"/>
        <v>Female - T38 - 800m</v>
      </c>
      <c r="B150" s="198" t="s">
        <v>151</v>
      </c>
      <c r="C150" s="277" t="s">
        <v>597</v>
      </c>
      <c r="D150" s="198" t="s">
        <v>269</v>
      </c>
      <c r="E150" s="198" t="s">
        <v>263</v>
      </c>
      <c r="F150" s="271">
        <v>2.7430555555555559E-3</v>
      </c>
      <c r="G150" s="271">
        <v>2.7083333333333334E-3</v>
      </c>
      <c r="H150" s="271">
        <v>2.673611111111111E-3</v>
      </c>
      <c r="I150" s="271">
        <v>2.6388888888888885E-3</v>
      </c>
      <c r="J150" s="271">
        <v>2.6041666666666665E-3</v>
      </c>
      <c r="K150" s="271">
        <v>2.5694444444444445E-3</v>
      </c>
      <c r="L150" s="271">
        <v>2.5347222222222221E-3</v>
      </c>
      <c r="M150" s="271">
        <v>2.5000000000000001E-3</v>
      </c>
      <c r="N150" s="271">
        <v>2.4652777777777776E-3</v>
      </c>
      <c r="O150" s="268"/>
      <c r="P150" s="201"/>
      <c r="Q150" s="201"/>
    </row>
    <row r="151" spans="1:17">
      <c r="A151" s="196" t="str">
        <f t="shared" si="2"/>
        <v>Female - T45-47 - 800m</v>
      </c>
      <c r="B151" s="198" t="s">
        <v>151</v>
      </c>
      <c r="C151" s="277" t="s">
        <v>601</v>
      </c>
      <c r="D151" s="198" t="s">
        <v>269</v>
      </c>
      <c r="E151" s="198" t="s">
        <v>263</v>
      </c>
      <c r="F151" s="271">
        <v>2.1568287037037038E-3</v>
      </c>
      <c r="G151" s="271">
        <v>2.127314814814815E-3</v>
      </c>
      <c r="H151" s="271">
        <v>2.0978009259259261E-3</v>
      </c>
      <c r="I151" s="271">
        <v>2.0682870370370373E-3</v>
      </c>
      <c r="J151" s="271">
        <v>2.0370370370370369E-3</v>
      </c>
      <c r="K151" s="271">
        <v>2.0046296296296296E-3</v>
      </c>
      <c r="L151" s="271">
        <v>1.9704861111111108E-3</v>
      </c>
      <c r="M151" s="271">
        <v>1.9328703703703704E-3</v>
      </c>
      <c r="N151" s="271">
        <v>1.8923611111111112E-3</v>
      </c>
      <c r="O151" s="268"/>
      <c r="P151" s="201"/>
      <c r="Q151" s="201"/>
    </row>
    <row r="152" spans="1:17">
      <c r="A152" s="196" t="str">
        <f t="shared" si="2"/>
        <v>Female - T52 - 800m</v>
      </c>
      <c r="B152" s="198" t="s">
        <v>151</v>
      </c>
      <c r="C152" s="277" t="s">
        <v>603</v>
      </c>
      <c r="D152" s="198" t="s">
        <v>269</v>
      </c>
      <c r="E152" s="198" t="s">
        <v>263</v>
      </c>
      <c r="F152" s="271">
        <v>2.0723379629629629E-3</v>
      </c>
      <c r="G152" s="271">
        <v>2.0376157407407404E-3</v>
      </c>
      <c r="H152" s="271">
        <v>2.0028935185185189E-3</v>
      </c>
      <c r="I152" s="271">
        <v>1.9675925925925928E-3</v>
      </c>
      <c r="J152" s="271">
        <v>1.9311342592592592E-3</v>
      </c>
      <c r="K152" s="271">
        <v>1.8940972222222224E-3</v>
      </c>
      <c r="L152" s="271">
        <v>1.8547453703703703E-3</v>
      </c>
      <c r="M152" s="271">
        <v>1.8119212962962965E-3</v>
      </c>
      <c r="N152" s="271">
        <v>1.7662037037037039E-3</v>
      </c>
      <c r="O152" s="268"/>
      <c r="P152" s="201"/>
      <c r="Q152" s="201"/>
    </row>
    <row r="153" spans="1:17">
      <c r="A153" s="196" t="str">
        <f t="shared" si="2"/>
        <v>Female - T53 - 800m</v>
      </c>
      <c r="B153" s="198" t="s">
        <v>151</v>
      </c>
      <c r="C153" s="277" t="s">
        <v>604</v>
      </c>
      <c r="D153" s="198" t="s">
        <v>269</v>
      </c>
      <c r="E153" s="198" t="s">
        <v>263</v>
      </c>
      <c r="F153" s="271">
        <v>1.9212962962962962E-3</v>
      </c>
      <c r="G153" s="271">
        <v>1.8287037037037037E-3</v>
      </c>
      <c r="H153" s="271">
        <v>1.7245370370370372E-3</v>
      </c>
      <c r="I153" s="271">
        <v>1.6319444444444445E-3</v>
      </c>
      <c r="J153" s="271">
        <v>1.5393518518518519E-3</v>
      </c>
      <c r="K153" s="271">
        <v>1.504050925925926E-3</v>
      </c>
      <c r="L153" s="271">
        <v>1.472800925925926E-3</v>
      </c>
      <c r="M153" s="271">
        <v>1.4392361111111112E-3</v>
      </c>
      <c r="N153" s="271">
        <v>1.4027777777777777E-3</v>
      </c>
      <c r="O153" s="268"/>
      <c r="P153" s="201"/>
      <c r="Q153" s="201"/>
    </row>
    <row r="154" spans="1:17">
      <c r="A154" s="270" t="str">
        <f t="shared" si="2"/>
        <v>Female - T54 - 800m</v>
      </c>
      <c r="B154" s="202" t="s">
        <v>151</v>
      </c>
      <c r="C154" s="278" t="s">
        <v>605</v>
      </c>
      <c r="D154" s="202" t="s">
        <v>269</v>
      </c>
      <c r="E154" s="202" t="s">
        <v>263</v>
      </c>
      <c r="F154" s="276">
        <v>1.9328703703703704E-3</v>
      </c>
      <c r="G154" s="276">
        <v>1.8287037037037037E-3</v>
      </c>
      <c r="H154" s="276">
        <v>1.7245370370370372E-3</v>
      </c>
      <c r="I154" s="276">
        <v>1.6319444444444445E-3</v>
      </c>
      <c r="J154" s="276">
        <v>1.5393518518518519E-3</v>
      </c>
      <c r="K154" s="276">
        <v>1.5127314814814814E-3</v>
      </c>
      <c r="L154" s="276">
        <v>1.4814814814814814E-3</v>
      </c>
      <c r="M154" s="276">
        <v>1.4473379629629628E-3</v>
      </c>
      <c r="N154" s="276">
        <v>1.4108796296296298E-3</v>
      </c>
      <c r="O154" s="268"/>
      <c r="P154" s="201"/>
      <c r="Q154" s="201"/>
    </row>
    <row r="155" spans="1:17">
      <c r="A155" s="196" t="str">
        <f t="shared" si="2"/>
        <v>Male - T11 - 1500m</v>
      </c>
      <c r="B155" s="198" t="s">
        <v>150</v>
      </c>
      <c r="C155" s="277" t="s">
        <v>589</v>
      </c>
      <c r="D155" s="198" t="s">
        <v>269</v>
      </c>
      <c r="E155" s="198" t="s">
        <v>176</v>
      </c>
      <c r="F155" s="271">
        <v>4.31712962962963E-3</v>
      </c>
      <c r="G155" s="271">
        <v>4.2592592592592595E-3</v>
      </c>
      <c r="H155" s="271">
        <v>4.2013888888888891E-3</v>
      </c>
      <c r="I155" s="271">
        <v>4.1435185185185186E-3</v>
      </c>
      <c r="J155" s="271">
        <v>4.0856481481481481E-3</v>
      </c>
      <c r="K155" s="271">
        <v>4.0277777777777777E-3</v>
      </c>
      <c r="L155" s="271">
        <v>3.9699074074074072E-3</v>
      </c>
      <c r="M155" s="271">
        <v>3.9120370370370368E-3</v>
      </c>
      <c r="N155" s="271">
        <v>3.8541666666666668E-3</v>
      </c>
      <c r="O155" s="268"/>
      <c r="P155" s="201"/>
      <c r="Q155" s="201"/>
    </row>
    <row r="156" spans="1:17">
      <c r="A156" s="196" t="str">
        <f t="shared" si="2"/>
        <v>Male - T12 - 1500m</v>
      </c>
      <c r="B156" s="198" t="s">
        <v>150</v>
      </c>
      <c r="C156" s="277" t="s">
        <v>590</v>
      </c>
      <c r="D156" s="198" t="s">
        <v>269</v>
      </c>
      <c r="E156" s="198" t="s">
        <v>176</v>
      </c>
      <c r="F156" s="271">
        <v>3.4432870370370368E-3</v>
      </c>
      <c r="G156" s="271">
        <v>3.4027777777777784E-3</v>
      </c>
      <c r="H156" s="271">
        <v>3.3680555555555551E-3</v>
      </c>
      <c r="I156" s="271">
        <v>3.3275462962962968E-3</v>
      </c>
      <c r="J156" s="271">
        <v>3.2870370370370367E-3</v>
      </c>
      <c r="K156" s="271">
        <v>3.2407407407407406E-3</v>
      </c>
      <c r="L156" s="271">
        <v>3.2060185185185191E-3</v>
      </c>
      <c r="M156" s="271">
        <v>3.1481481481481482E-3</v>
      </c>
      <c r="N156" s="271">
        <v>3.1018518518518522E-3</v>
      </c>
      <c r="O156" s="268"/>
      <c r="P156" s="201"/>
      <c r="Q156" s="201"/>
    </row>
    <row r="157" spans="1:17">
      <c r="A157" s="196" t="str">
        <f t="shared" si="2"/>
        <v>Male - T13 - 1500m</v>
      </c>
      <c r="B157" s="198" t="s">
        <v>150</v>
      </c>
      <c r="C157" s="277" t="s">
        <v>591</v>
      </c>
      <c r="D157" s="198" t="s">
        <v>269</v>
      </c>
      <c r="E157" s="198" t="s">
        <v>176</v>
      </c>
      <c r="F157" s="271">
        <v>3.7847222222222223E-3</v>
      </c>
      <c r="G157" s="271">
        <v>3.6689814814814814E-3</v>
      </c>
      <c r="H157" s="271">
        <v>3.5532407407407405E-3</v>
      </c>
      <c r="I157" s="271">
        <v>3.425925925925926E-3</v>
      </c>
      <c r="J157" s="271">
        <v>3.2986111111111111E-3</v>
      </c>
      <c r="K157" s="271">
        <v>3.2523148148148151E-3</v>
      </c>
      <c r="L157" s="271">
        <v>3.2060185185185191E-3</v>
      </c>
      <c r="M157" s="271">
        <v>3.1597222222222222E-3</v>
      </c>
      <c r="N157" s="271">
        <v>3.1018518518518522E-3</v>
      </c>
      <c r="O157" s="268"/>
      <c r="P157" s="201"/>
      <c r="Q157" s="201"/>
    </row>
    <row r="158" spans="1:17">
      <c r="A158" s="196" t="str">
        <f t="shared" si="2"/>
        <v>Male - T20 - 1500m</v>
      </c>
      <c r="B158" s="198" t="s">
        <v>150</v>
      </c>
      <c r="C158" s="277" t="s">
        <v>610</v>
      </c>
      <c r="D158" s="198" t="s">
        <v>269</v>
      </c>
      <c r="E158" s="198" t="s">
        <v>176</v>
      </c>
      <c r="F158" s="271">
        <v>3.6111111111111114E-3</v>
      </c>
      <c r="G158" s="271">
        <v>3.5416666666666665E-3</v>
      </c>
      <c r="H158" s="271">
        <v>3.472222222222222E-3</v>
      </c>
      <c r="I158" s="271">
        <v>3.4027777777777784E-3</v>
      </c>
      <c r="J158" s="271">
        <v>3.3333333333333335E-3</v>
      </c>
      <c r="K158" s="271">
        <v>3.2870370370370367E-3</v>
      </c>
      <c r="L158" s="271">
        <v>3.2407407407407406E-3</v>
      </c>
      <c r="M158" s="271">
        <v>3.1944444444444442E-3</v>
      </c>
      <c r="N158" s="271">
        <v>3.1365740740740742E-3</v>
      </c>
      <c r="O158" s="268"/>
      <c r="P158" s="201"/>
      <c r="Q158" s="201"/>
    </row>
    <row r="159" spans="1:17">
      <c r="A159" s="196" t="str">
        <f t="shared" si="2"/>
        <v>Male - T33 - 1500m</v>
      </c>
      <c r="B159" s="198" t="s">
        <v>150</v>
      </c>
      <c r="C159" s="277" t="s">
        <v>592</v>
      </c>
      <c r="D159" s="198" t="s">
        <v>269</v>
      </c>
      <c r="E159" s="198" t="s">
        <v>176</v>
      </c>
      <c r="F159" s="271">
        <v>4.155092592592593E-3</v>
      </c>
      <c r="G159" s="271">
        <v>4.0856481481481481E-3</v>
      </c>
      <c r="H159" s="271">
        <v>4.0277777777777777E-3</v>
      </c>
      <c r="I159" s="271">
        <v>3.9583333333333337E-3</v>
      </c>
      <c r="J159" s="271">
        <v>3.8888888888888883E-3</v>
      </c>
      <c r="K159" s="271">
        <v>3.8194444444444443E-3</v>
      </c>
      <c r="L159" s="271">
        <v>3.7500000000000003E-3</v>
      </c>
      <c r="M159" s="271">
        <v>3.6689814814814814E-3</v>
      </c>
      <c r="N159" s="271">
        <v>3.5763888888888894E-3</v>
      </c>
      <c r="O159" s="268"/>
      <c r="P159" s="201"/>
      <c r="Q159" s="201"/>
    </row>
    <row r="160" spans="1:17">
      <c r="A160" s="196" t="str">
        <f t="shared" si="2"/>
        <v>Male - T34 - 1500m</v>
      </c>
      <c r="B160" s="198" t="s">
        <v>150</v>
      </c>
      <c r="C160" s="277" t="s">
        <v>593</v>
      </c>
      <c r="D160" s="198" t="s">
        <v>269</v>
      </c>
      <c r="E160" s="198" t="s">
        <v>176</v>
      </c>
      <c r="F160" s="271">
        <v>3.8888888888888883E-3</v>
      </c>
      <c r="G160" s="271">
        <v>3.5185185185185185E-3</v>
      </c>
      <c r="H160" s="271">
        <v>3.2638888888888891E-3</v>
      </c>
      <c r="I160" s="271">
        <v>3.0092592592592588E-3</v>
      </c>
      <c r="J160" s="271">
        <v>2.7546296296296294E-3</v>
      </c>
      <c r="K160" s="271">
        <v>2.6967592592592594E-3</v>
      </c>
      <c r="L160" s="271">
        <v>2.6388888888888885E-3</v>
      </c>
      <c r="M160" s="271">
        <v>2.5810185185185185E-3</v>
      </c>
      <c r="N160" s="271">
        <v>2.5231481481481481E-3</v>
      </c>
      <c r="O160" s="268"/>
      <c r="P160" s="201"/>
      <c r="Q160" s="201"/>
    </row>
    <row r="161" spans="1:17">
      <c r="A161" s="196" t="str">
        <f t="shared" si="2"/>
        <v>Male - T36 - 1500m</v>
      </c>
      <c r="B161" s="198" t="s">
        <v>150</v>
      </c>
      <c r="C161" s="277" t="s">
        <v>595</v>
      </c>
      <c r="D161" s="198" t="s">
        <v>269</v>
      </c>
      <c r="E161" s="198" t="s">
        <v>176</v>
      </c>
      <c r="F161" s="271">
        <v>4.1203703703703706E-3</v>
      </c>
      <c r="G161" s="271">
        <v>4.0740740740740746E-3</v>
      </c>
      <c r="H161" s="271">
        <v>4.0277777777777777E-3</v>
      </c>
      <c r="I161" s="271">
        <v>3.9814814814814817E-3</v>
      </c>
      <c r="J161" s="271">
        <v>3.9351851851851857E-3</v>
      </c>
      <c r="K161" s="271">
        <v>3.8888888888888883E-3</v>
      </c>
      <c r="L161" s="271">
        <v>3.8425925925925923E-3</v>
      </c>
      <c r="M161" s="271">
        <v>3.7731481481481483E-3</v>
      </c>
      <c r="N161" s="271">
        <v>3.7037037037037034E-3</v>
      </c>
      <c r="O161" s="268"/>
      <c r="P161" s="201"/>
      <c r="Q161" s="201"/>
    </row>
    <row r="162" spans="1:17">
      <c r="A162" s="196" t="str">
        <f t="shared" si="2"/>
        <v>Male - T37 - 1500m</v>
      </c>
      <c r="B162" s="198" t="s">
        <v>150</v>
      </c>
      <c r="C162" s="277" t="s">
        <v>596</v>
      </c>
      <c r="D162" s="198" t="s">
        <v>269</v>
      </c>
      <c r="E162" s="198" t="s">
        <v>176</v>
      </c>
      <c r="F162" s="271">
        <v>3.7268518518518514E-3</v>
      </c>
      <c r="G162" s="271">
        <v>3.6805555555555554E-3</v>
      </c>
      <c r="H162" s="271">
        <v>3.645833333333333E-3</v>
      </c>
      <c r="I162" s="271">
        <v>3.5995370370370369E-3</v>
      </c>
      <c r="J162" s="271">
        <v>3.5532407407407405E-3</v>
      </c>
      <c r="K162" s="271">
        <v>3.5185185185185185E-3</v>
      </c>
      <c r="L162" s="271">
        <v>3.472222222222222E-3</v>
      </c>
      <c r="M162" s="271">
        <v>3.414351851851852E-3</v>
      </c>
      <c r="N162" s="271">
        <v>3.3564814814814811E-3</v>
      </c>
      <c r="O162" s="268"/>
      <c r="P162" s="201"/>
      <c r="Q162" s="201"/>
    </row>
    <row r="163" spans="1:17">
      <c r="A163" s="196" t="str">
        <f t="shared" si="2"/>
        <v>Male - T38 - 1500m</v>
      </c>
      <c r="B163" s="198" t="s">
        <v>150</v>
      </c>
      <c r="C163" s="277" t="s">
        <v>597</v>
      </c>
      <c r="D163" s="198" t="s">
        <v>269</v>
      </c>
      <c r="E163" s="198" t="s">
        <v>176</v>
      </c>
      <c r="F163" s="271">
        <v>4.2013888888888891E-3</v>
      </c>
      <c r="G163" s="271">
        <v>4.0277777777777777E-3</v>
      </c>
      <c r="H163" s="271">
        <v>3.8541666666666668E-3</v>
      </c>
      <c r="I163" s="271">
        <v>3.6805555555555554E-3</v>
      </c>
      <c r="J163" s="271">
        <v>3.5069444444444445E-3</v>
      </c>
      <c r="K163" s="271">
        <v>3.4490740740740745E-3</v>
      </c>
      <c r="L163" s="271">
        <v>3.4027777777777784E-3</v>
      </c>
      <c r="M163" s="271">
        <v>3.3449074074074071E-3</v>
      </c>
      <c r="N163" s="271">
        <v>3.2870370370370367E-3</v>
      </c>
      <c r="O163" s="261"/>
      <c r="P163" s="198"/>
      <c r="Q163" s="198"/>
    </row>
    <row r="164" spans="1:17">
      <c r="A164" s="196" t="str">
        <f t="shared" si="2"/>
        <v>Male - T44 - 1500m</v>
      </c>
      <c r="B164" s="198" t="s">
        <v>150</v>
      </c>
      <c r="C164" s="277" t="s">
        <v>600</v>
      </c>
      <c r="D164" s="198" t="s">
        <v>269</v>
      </c>
      <c r="E164" s="198" t="s">
        <v>176</v>
      </c>
      <c r="F164" s="271">
        <v>4.1435185185185186E-3</v>
      </c>
      <c r="G164" s="271">
        <v>4.108796296296297E-3</v>
      </c>
      <c r="H164" s="271">
        <v>4.0509259259259257E-3</v>
      </c>
      <c r="I164" s="271">
        <v>4.0046296296296297E-3</v>
      </c>
      <c r="J164" s="271">
        <v>3.9583333333333337E-3</v>
      </c>
      <c r="K164" s="271">
        <v>3.9120370370370368E-3</v>
      </c>
      <c r="L164" s="271">
        <v>3.8541666666666668E-3</v>
      </c>
      <c r="M164" s="271">
        <v>3.7962962962962963E-3</v>
      </c>
      <c r="N164" s="271">
        <v>3.7384259259259263E-3</v>
      </c>
      <c r="O164" s="261"/>
      <c r="P164" s="199"/>
      <c r="Q164" s="199"/>
    </row>
    <row r="165" spans="1:17">
      <c r="A165" s="196" t="str">
        <f t="shared" si="2"/>
        <v>Male - T45-47 - 1500m</v>
      </c>
      <c r="B165" s="198" t="s">
        <v>150</v>
      </c>
      <c r="C165" s="277" t="s">
        <v>601</v>
      </c>
      <c r="D165" s="198" t="s">
        <v>269</v>
      </c>
      <c r="E165" s="198" t="s">
        <v>176</v>
      </c>
      <c r="F165" s="271">
        <v>3.7962962962962963E-3</v>
      </c>
      <c r="G165" s="271">
        <v>3.6921296296296298E-3</v>
      </c>
      <c r="H165" s="271">
        <v>3.5648148148148154E-3</v>
      </c>
      <c r="I165" s="271">
        <v>3.4375E-3</v>
      </c>
      <c r="J165" s="271">
        <v>3.3101851851851851E-3</v>
      </c>
      <c r="K165" s="271">
        <v>3.2662037037037039E-3</v>
      </c>
      <c r="L165" s="271">
        <v>3.2210648148148151E-3</v>
      </c>
      <c r="M165" s="271">
        <v>3.1721064814814815E-3</v>
      </c>
      <c r="N165" s="271">
        <v>3.1175925925925928E-3</v>
      </c>
      <c r="O165" s="261"/>
      <c r="P165" s="199"/>
      <c r="Q165" s="199"/>
    </row>
    <row r="166" spans="1:17">
      <c r="A166" s="196" t="str">
        <f t="shared" si="2"/>
        <v>Male - T51 - 1500m</v>
      </c>
      <c r="B166" s="198" t="s">
        <v>150</v>
      </c>
      <c r="C166" s="277" t="s">
        <v>602</v>
      </c>
      <c r="D166" s="198" t="s">
        <v>269</v>
      </c>
      <c r="E166" s="198" t="s">
        <v>176</v>
      </c>
      <c r="F166" s="271">
        <v>4.9537037037037041E-3</v>
      </c>
      <c r="G166" s="271">
        <v>4.8726851851851856E-3</v>
      </c>
      <c r="H166" s="271">
        <v>4.7916666666666672E-3</v>
      </c>
      <c r="I166" s="271">
        <v>4.7222222222222223E-3</v>
      </c>
      <c r="J166" s="271">
        <v>4.6412037037037038E-3</v>
      </c>
      <c r="K166" s="271">
        <v>4.5601851851851853E-3</v>
      </c>
      <c r="L166" s="271">
        <v>4.4675925925925933E-3</v>
      </c>
      <c r="M166" s="271">
        <v>4.3749999999999995E-3</v>
      </c>
      <c r="N166" s="271">
        <v>4.2708333333333339E-3</v>
      </c>
      <c r="O166" s="261"/>
      <c r="P166" s="199"/>
      <c r="Q166" s="199"/>
    </row>
    <row r="167" spans="1:17">
      <c r="A167" s="196" t="str">
        <f t="shared" si="2"/>
        <v>Male - T52 - 1500m</v>
      </c>
      <c r="B167" s="198" t="s">
        <v>150</v>
      </c>
      <c r="C167" s="277" t="s">
        <v>603</v>
      </c>
      <c r="D167" s="198" t="s">
        <v>269</v>
      </c>
      <c r="E167" s="198" t="s">
        <v>176</v>
      </c>
      <c r="F167" s="271">
        <v>5.138888888888889E-3</v>
      </c>
      <c r="G167" s="271">
        <v>4.1666666666666666E-3</v>
      </c>
      <c r="H167" s="271">
        <v>3.645833333333333E-3</v>
      </c>
      <c r="I167" s="271">
        <v>3.414351851851852E-3</v>
      </c>
      <c r="J167" s="271">
        <v>3.2407407407407406E-3</v>
      </c>
      <c r="K167" s="271">
        <v>3.1481481481481482E-3</v>
      </c>
      <c r="L167" s="271">
        <v>3.0902777777777782E-3</v>
      </c>
      <c r="M167" s="271">
        <v>3.0208333333333333E-3</v>
      </c>
      <c r="N167" s="271">
        <v>2.9513888888888888E-3</v>
      </c>
      <c r="O167" s="260"/>
      <c r="P167" s="199"/>
      <c r="Q167" s="199"/>
    </row>
    <row r="168" spans="1:17">
      <c r="A168" s="196" t="str">
        <f t="shared" si="2"/>
        <v>Male - T53/54 - 1500m</v>
      </c>
      <c r="B168" s="198" t="s">
        <v>150</v>
      </c>
      <c r="C168" s="277" t="s">
        <v>611</v>
      </c>
      <c r="D168" s="198" t="s">
        <v>269</v>
      </c>
      <c r="E168" s="198" t="s">
        <v>176</v>
      </c>
      <c r="F168" s="271">
        <v>3.5069444444444445E-3</v>
      </c>
      <c r="G168" s="271">
        <v>3.2986111111111111E-3</v>
      </c>
      <c r="H168" s="271">
        <v>3.0671296296296297E-3</v>
      </c>
      <c r="I168" s="271">
        <v>2.8356481481481479E-3</v>
      </c>
      <c r="J168" s="271">
        <v>2.6041666666666665E-3</v>
      </c>
      <c r="K168" s="271">
        <v>2.5347222222222221E-3</v>
      </c>
      <c r="L168" s="271">
        <v>2.488425925925926E-3</v>
      </c>
      <c r="M168" s="271">
        <v>2.4305555555555556E-3</v>
      </c>
      <c r="N168" s="271">
        <v>2.3842592592592591E-3</v>
      </c>
      <c r="O168" s="260"/>
      <c r="P168" s="199"/>
      <c r="Q168" s="199"/>
    </row>
    <row r="169" spans="1:17">
      <c r="A169" s="196" t="str">
        <f t="shared" si="2"/>
        <v>Male - T64 - 1500m</v>
      </c>
      <c r="B169" s="198" t="s">
        <v>150</v>
      </c>
      <c r="C169" s="277" t="s">
        <v>609</v>
      </c>
      <c r="D169" s="198" t="s">
        <v>269</v>
      </c>
      <c r="E169" s="198" t="s">
        <v>176</v>
      </c>
      <c r="F169" s="271">
        <v>4.1435185185185186E-3</v>
      </c>
      <c r="G169" s="271">
        <v>4.108796296296297E-3</v>
      </c>
      <c r="H169" s="271">
        <v>4.0624999999999993E-3</v>
      </c>
      <c r="I169" s="271">
        <v>4.0162037037037033E-3</v>
      </c>
      <c r="J169" s="271">
        <v>3.9583333333333337E-3</v>
      </c>
      <c r="K169" s="271">
        <v>3.9120370370370368E-3</v>
      </c>
      <c r="L169" s="271">
        <v>3.8541666666666668E-3</v>
      </c>
      <c r="M169" s="271">
        <v>3.7962962962962963E-3</v>
      </c>
      <c r="N169" s="271">
        <v>3.7384259259259263E-3</v>
      </c>
      <c r="O169" s="261"/>
      <c r="P169" s="199"/>
      <c r="Q169" s="199"/>
    </row>
    <row r="170" spans="1:17">
      <c r="A170" s="196" t="str">
        <f t="shared" si="2"/>
        <v>Female - T11 - 1500m</v>
      </c>
      <c r="B170" s="198" t="s">
        <v>151</v>
      </c>
      <c r="C170" s="277" t="s">
        <v>589</v>
      </c>
      <c r="D170" s="198" t="s">
        <v>269</v>
      </c>
      <c r="E170" s="198" t="s">
        <v>176</v>
      </c>
      <c r="F170" s="271">
        <v>4.2708333333333339E-3</v>
      </c>
      <c r="G170" s="271">
        <v>4.2245370370370371E-3</v>
      </c>
      <c r="H170" s="271">
        <v>4.1666666666666666E-3</v>
      </c>
      <c r="I170" s="271">
        <v>4.108796296296297E-3</v>
      </c>
      <c r="J170" s="271">
        <v>4.0509259259259257E-3</v>
      </c>
      <c r="K170" s="271">
        <v>3.9814814814814817E-3</v>
      </c>
      <c r="L170" s="271">
        <v>3.9236111111111112E-3</v>
      </c>
      <c r="M170" s="271">
        <v>3.8541666666666668E-3</v>
      </c>
      <c r="N170" s="271">
        <v>3.7731481481481483E-3</v>
      </c>
      <c r="O170" s="261"/>
      <c r="P170" s="199"/>
      <c r="Q170" s="199"/>
    </row>
    <row r="171" spans="1:17">
      <c r="A171" s="196" t="str">
        <f t="shared" si="2"/>
        <v>Female - T12 - 1500m</v>
      </c>
      <c r="B171" s="198" t="s">
        <v>151</v>
      </c>
      <c r="C171" s="277" t="s">
        <v>590</v>
      </c>
      <c r="D171" s="198" t="s">
        <v>269</v>
      </c>
      <c r="E171" s="198" t="s">
        <v>176</v>
      </c>
      <c r="F171" s="271">
        <v>4.7800925925925919E-3</v>
      </c>
      <c r="G171" s="271">
        <v>4.6296296296296302E-3</v>
      </c>
      <c r="H171" s="271">
        <v>4.4560185185185189E-3</v>
      </c>
      <c r="I171" s="271">
        <v>4.2245370370370371E-3</v>
      </c>
      <c r="J171" s="271">
        <v>3.9930555555555561E-3</v>
      </c>
      <c r="K171" s="271">
        <v>3.9351851851851857E-3</v>
      </c>
      <c r="L171" s="271">
        <v>3.8657407407407408E-3</v>
      </c>
      <c r="M171" s="271">
        <v>3.7962962962962963E-3</v>
      </c>
      <c r="N171" s="271">
        <v>3.7152777777777774E-3</v>
      </c>
      <c r="O171" s="261"/>
      <c r="P171" s="199"/>
      <c r="Q171" s="199"/>
    </row>
    <row r="172" spans="1:17">
      <c r="A172" s="196" t="str">
        <f t="shared" si="2"/>
        <v>Female - T13 - 1500m</v>
      </c>
      <c r="B172" s="198" t="s">
        <v>151</v>
      </c>
      <c r="C172" s="277" t="s">
        <v>591</v>
      </c>
      <c r="D172" s="198" t="s">
        <v>269</v>
      </c>
      <c r="E172" s="198" t="s">
        <v>176</v>
      </c>
      <c r="F172" s="271">
        <v>4.2824074074074075E-3</v>
      </c>
      <c r="G172" s="271">
        <v>4.155092592592593E-3</v>
      </c>
      <c r="H172" s="271">
        <v>4.0393518518518521E-3</v>
      </c>
      <c r="I172" s="271">
        <v>3.9236111111111112E-3</v>
      </c>
      <c r="J172" s="271">
        <v>3.8078703703703707E-3</v>
      </c>
      <c r="K172" s="271">
        <v>3.7384259259259263E-3</v>
      </c>
      <c r="L172" s="271">
        <v>3.6805555555555554E-3</v>
      </c>
      <c r="M172" s="271">
        <v>3.6111111111111114E-3</v>
      </c>
      <c r="N172" s="271">
        <v>3.5416666666666665E-3</v>
      </c>
      <c r="O172" s="261"/>
      <c r="P172" s="199"/>
      <c r="Q172" s="199"/>
    </row>
    <row r="173" spans="1:17">
      <c r="A173" s="196" t="str">
        <f t="shared" si="2"/>
        <v>Female - T20 - 1500m</v>
      </c>
      <c r="B173" s="198" t="s">
        <v>151</v>
      </c>
      <c r="C173" s="277" t="s">
        <v>610</v>
      </c>
      <c r="D173" s="198" t="s">
        <v>269</v>
      </c>
      <c r="E173" s="198" t="s">
        <v>176</v>
      </c>
      <c r="F173" s="271">
        <v>4.2476851851851851E-3</v>
      </c>
      <c r="G173" s="271">
        <v>4.1666666666666666E-3</v>
      </c>
      <c r="H173" s="271">
        <v>4.0509259259259257E-3</v>
      </c>
      <c r="I173" s="271">
        <v>3.9583333333333337E-3</v>
      </c>
      <c r="J173" s="271">
        <v>3.8657407407407408E-3</v>
      </c>
      <c r="K173" s="271">
        <v>3.7962962962962963E-3</v>
      </c>
      <c r="L173" s="271">
        <v>3.7384259259259263E-3</v>
      </c>
      <c r="M173" s="271">
        <v>3.6689814814814814E-3</v>
      </c>
      <c r="N173" s="271">
        <v>3.5995370370370369E-3</v>
      </c>
      <c r="O173" s="261"/>
      <c r="P173" s="199"/>
      <c r="Q173" s="199"/>
    </row>
    <row r="174" spans="1:17">
      <c r="A174" s="270" t="str">
        <f t="shared" si="2"/>
        <v>Female - T33 - 1500m</v>
      </c>
      <c r="B174" s="202" t="s">
        <v>151</v>
      </c>
      <c r="C174" s="278" t="s">
        <v>592</v>
      </c>
      <c r="D174" s="202" t="s">
        <v>269</v>
      </c>
      <c r="E174" s="202" t="s">
        <v>176</v>
      </c>
      <c r="F174" s="276">
        <v>5.3587962962962964E-3</v>
      </c>
      <c r="G174" s="276">
        <v>5.162037037037037E-3</v>
      </c>
      <c r="H174" s="276">
        <v>4.9537037037037041E-3</v>
      </c>
      <c r="I174" s="276">
        <v>4.7453703703703703E-3</v>
      </c>
      <c r="J174" s="276">
        <v>4.5486111111111109E-3</v>
      </c>
      <c r="K174" s="276">
        <v>4.4560185185185189E-3</v>
      </c>
      <c r="L174" s="276">
        <v>4.363425925925926E-3</v>
      </c>
      <c r="M174" s="276">
        <v>4.2592592592592595E-3</v>
      </c>
      <c r="N174" s="276">
        <v>4.155092592592593E-3</v>
      </c>
      <c r="O174" s="293"/>
      <c r="P174" s="294"/>
      <c r="Q174" s="294"/>
    </row>
    <row r="175" spans="1:17">
      <c r="A175" s="290" t="str">
        <f t="shared" si="2"/>
        <v>Female - T34 - 1500m</v>
      </c>
      <c r="B175" s="287" t="s">
        <v>151</v>
      </c>
      <c r="C175" s="288" t="s">
        <v>593</v>
      </c>
      <c r="D175" s="287" t="s">
        <v>269</v>
      </c>
      <c r="E175" s="287" t="s">
        <v>176</v>
      </c>
      <c r="F175" s="289">
        <v>4.8842592592592592E-3</v>
      </c>
      <c r="G175" s="289">
        <v>4.340277777777778E-3</v>
      </c>
      <c r="H175" s="289">
        <v>3.9930555555555561E-3</v>
      </c>
      <c r="I175" s="289">
        <v>3.6689814814814814E-3</v>
      </c>
      <c r="J175" s="289">
        <v>3.3217592592592591E-3</v>
      </c>
      <c r="K175" s="289">
        <v>3.2407407407407406E-3</v>
      </c>
      <c r="L175" s="289">
        <v>3.1712962962962958E-3</v>
      </c>
      <c r="M175" s="289">
        <v>3.1018518518518522E-3</v>
      </c>
      <c r="N175" s="289">
        <v>3.0208333333333333E-3</v>
      </c>
      <c r="O175" s="295"/>
      <c r="P175" s="295"/>
      <c r="Q175" s="295"/>
    </row>
    <row r="176" spans="1:17">
      <c r="A176" s="290" t="str">
        <f t="shared" si="2"/>
        <v>Female - T53/54 - 1500m</v>
      </c>
      <c r="B176" s="287" t="s">
        <v>151</v>
      </c>
      <c r="C176" s="288" t="s">
        <v>611</v>
      </c>
      <c r="D176" s="287" t="s">
        <v>269</v>
      </c>
      <c r="E176" s="287" t="s">
        <v>176</v>
      </c>
      <c r="F176" s="289">
        <v>4.31712962962963E-3</v>
      </c>
      <c r="G176" s="289">
        <v>3.9351851851851857E-3</v>
      </c>
      <c r="H176" s="289">
        <v>3.5879629629629629E-3</v>
      </c>
      <c r="I176" s="289">
        <v>3.2407407407407406E-3</v>
      </c>
      <c r="J176" s="289">
        <v>2.9050925925925928E-3</v>
      </c>
      <c r="K176" s="289">
        <v>2.8356481481481479E-3</v>
      </c>
      <c r="L176" s="289">
        <v>2.7777777777777779E-3</v>
      </c>
      <c r="M176" s="289">
        <v>2.7083333333333334E-3</v>
      </c>
      <c r="N176" s="289">
        <v>2.6388888888888885E-3</v>
      </c>
      <c r="O176" s="295"/>
      <c r="P176" s="295"/>
      <c r="Q176" s="295"/>
    </row>
    <row r="177" spans="1:17">
      <c r="A177" s="290" t="str">
        <f t="shared" si="2"/>
        <v>Male - T11 - Long Jump</v>
      </c>
      <c r="B177" s="290" t="s">
        <v>150</v>
      </c>
      <c r="C177" s="291" t="s">
        <v>589</v>
      </c>
      <c r="D177" s="290" t="s">
        <v>271</v>
      </c>
      <c r="E177" s="290" t="s">
        <v>188</v>
      </c>
      <c r="F177" s="292">
        <v>3.7</v>
      </c>
      <c r="G177" s="292">
        <v>3.95</v>
      </c>
      <c r="H177" s="292">
        <v>4.2</v>
      </c>
      <c r="I177" s="292">
        <v>4.45</v>
      </c>
      <c r="J177" s="292">
        <v>4.7</v>
      </c>
      <c r="K177" s="292">
        <v>4.95</v>
      </c>
      <c r="L177" s="292">
        <v>5.2</v>
      </c>
      <c r="M177" s="292">
        <v>5.45</v>
      </c>
      <c r="N177" s="292">
        <v>5.75</v>
      </c>
      <c r="O177" s="290"/>
      <c r="P177" s="290"/>
      <c r="Q177" s="290"/>
    </row>
    <row r="178" spans="1:17">
      <c r="A178" s="290" t="str">
        <f t="shared" si="2"/>
        <v>Male - T12 - Long Jump</v>
      </c>
      <c r="B178" s="290" t="s">
        <v>150</v>
      </c>
      <c r="C178" s="291" t="s">
        <v>590</v>
      </c>
      <c r="D178" s="290" t="s">
        <v>271</v>
      </c>
      <c r="E178" s="290" t="s">
        <v>188</v>
      </c>
      <c r="F178" s="292">
        <v>3.35</v>
      </c>
      <c r="G178" s="292">
        <v>3.7</v>
      </c>
      <c r="H178" s="292">
        <v>4.0999999999999996</v>
      </c>
      <c r="I178" s="292">
        <v>4.45</v>
      </c>
      <c r="J178" s="292">
        <v>4.8</v>
      </c>
      <c r="K178" s="292">
        <v>5.15</v>
      </c>
      <c r="L178" s="292">
        <v>5.5</v>
      </c>
      <c r="M178" s="292">
        <v>5.85</v>
      </c>
      <c r="N178" s="292">
        <v>6.25</v>
      </c>
      <c r="O178" s="290"/>
      <c r="P178" s="290"/>
      <c r="Q178" s="290"/>
    </row>
    <row r="179" spans="1:17">
      <c r="A179" s="290" t="str">
        <f t="shared" si="2"/>
        <v>Male - T13 - Long Jump</v>
      </c>
      <c r="B179" s="290" t="s">
        <v>150</v>
      </c>
      <c r="C179" s="291" t="s">
        <v>591</v>
      </c>
      <c r="D179" s="290" t="s">
        <v>271</v>
      </c>
      <c r="E179" s="290" t="s">
        <v>188</v>
      </c>
      <c r="F179" s="292">
        <v>3</v>
      </c>
      <c r="G179" s="292">
        <v>3.4</v>
      </c>
      <c r="H179" s="292">
        <v>3.8</v>
      </c>
      <c r="I179" s="292">
        <v>4.2</v>
      </c>
      <c r="J179" s="292">
        <v>4.5999999999999996</v>
      </c>
      <c r="K179" s="292">
        <v>5</v>
      </c>
      <c r="L179" s="292">
        <v>5.4</v>
      </c>
      <c r="M179" s="292">
        <v>5.8</v>
      </c>
      <c r="N179" s="292">
        <v>6.15</v>
      </c>
      <c r="O179" s="290"/>
      <c r="P179" s="290"/>
      <c r="Q179" s="290"/>
    </row>
    <row r="180" spans="1:17">
      <c r="A180" s="290" t="str">
        <f t="shared" si="2"/>
        <v>Male - T20 - Long Jump</v>
      </c>
      <c r="B180" s="290" t="s">
        <v>150</v>
      </c>
      <c r="C180" s="291" t="s">
        <v>610</v>
      </c>
      <c r="D180" s="290" t="s">
        <v>271</v>
      </c>
      <c r="E180" s="290" t="s">
        <v>188</v>
      </c>
      <c r="F180" s="292">
        <v>4.8499999999999996</v>
      </c>
      <c r="G180" s="292">
        <v>5</v>
      </c>
      <c r="H180" s="292">
        <v>5.2</v>
      </c>
      <c r="I180" s="292">
        <v>5.4</v>
      </c>
      <c r="J180" s="292">
        <v>5.55</v>
      </c>
      <c r="K180" s="292">
        <v>5.75</v>
      </c>
      <c r="L180" s="292">
        <v>5.95</v>
      </c>
      <c r="M180" s="292">
        <v>6.1</v>
      </c>
      <c r="N180" s="292">
        <v>6.25</v>
      </c>
      <c r="O180" s="290"/>
      <c r="P180" s="290"/>
      <c r="Q180" s="290"/>
    </row>
    <row r="181" spans="1:17">
      <c r="A181" s="290" t="str">
        <f t="shared" si="2"/>
        <v>Male - T35 - Long Jump</v>
      </c>
      <c r="B181" s="290" t="s">
        <v>150</v>
      </c>
      <c r="C181" s="291" t="s">
        <v>594</v>
      </c>
      <c r="D181" s="290" t="s">
        <v>271</v>
      </c>
      <c r="E181" s="290" t="s">
        <v>188</v>
      </c>
      <c r="F181" s="292">
        <v>2.2000000000000002</v>
      </c>
      <c r="G181" s="292">
        <v>2.4</v>
      </c>
      <c r="H181" s="292">
        <v>2.6</v>
      </c>
      <c r="I181" s="292">
        <v>2.8</v>
      </c>
      <c r="J181" s="292">
        <v>3</v>
      </c>
      <c r="K181" s="292">
        <v>3.2</v>
      </c>
      <c r="L181" s="292">
        <v>3.4</v>
      </c>
      <c r="M181" s="292">
        <v>3.6</v>
      </c>
      <c r="N181" s="292">
        <v>3.8</v>
      </c>
      <c r="O181" s="290"/>
      <c r="P181" s="290"/>
      <c r="Q181" s="290"/>
    </row>
    <row r="182" spans="1:17">
      <c r="A182" s="290" t="str">
        <f t="shared" si="2"/>
        <v>Male - T36 - Long Jump</v>
      </c>
      <c r="B182" s="290" t="s">
        <v>150</v>
      </c>
      <c r="C182" s="291" t="s">
        <v>595</v>
      </c>
      <c r="D182" s="290" t="s">
        <v>271</v>
      </c>
      <c r="E182" s="290" t="s">
        <v>188</v>
      </c>
      <c r="F182" s="292">
        <v>1.4</v>
      </c>
      <c r="G182" s="292">
        <v>1.8</v>
      </c>
      <c r="H182" s="292">
        <v>2.2000000000000002</v>
      </c>
      <c r="I182" s="292">
        <v>2.6</v>
      </c>
      <c r="J182" s="292">
        <v>3</v>
      </c>
      <c r="K182" s="292">
        <v>3.4</v>
      </c>
      <c r="L182" s="292">
        <v>3.8</v>
      </c>
      <c r="M182" s="292">
        <v>4.2</v>
      </c>
      <c r="N182" s="292">
        <v>4.5999999999999996</v>
      </c>
      <c r="O182" s="290"/>
      <c r="P182" s="290"/>
      <c r="Q182" s="290"/>
    </row>
    <row r="183" spans="1:17">
      <c r="A183" s="290" t="str">
        <f t="shared" si="2"/>
        <v>Male - T37 - Long Jump</v>
      </c>
      <c r="B183" s="290" t="s">
        <v>150</v>
      </c>
      <c r="C183" s="291" t="s">
        <v>596</v>
      </c>
      <c r="D183" s="290" t="s">
        <v>271</v>
      </c>
      <c r="E183" s="290" t="s">
        <v>188</v>
      </c>
      <c r="F183" s="292">
        <v>4.3</v>
      </c>
      <c r="G183" s="292">
        <v>4.5999999999999996</v>
      </c>
      <c r="H183" s="292">
        <v>4.75</v>
      </c>
      <c r="I183" s="292">
        <v>4.8499999999999996</v>
      </c>
      <c r="J183" s="292">
        <v>5</v>
      </c>
      <c r="K183" s="292">
        <v>5.0999999999999996</v>
      </c>
      <c r="L183" s="292">
        <v>5.25</v>
      </c>
      <c r="M183" s="292">
        <v>5.35</v>
      </c>
      <c r="N183" s="292">
        <v>5.5</v>
      </c>
      <c r="O183" s="290"/>
      <c r="P183" s="290"/>
      <c r="Q183" s="290"/>
    </row>
    <row r="184" spans="1:17">
      <c r="A184" s="290" t="str">
        <f t="shared" si="2"/>
        <v>Male - T38 - Long Jump</v>
      </c>
      <c r="B184" s="290" t="s">
        <v>150</v>
      </c>
      <c r="C184" s="291" t="s">
        <v>597</v>
      </c>
      <c r="D184" s="290" t="s">
        <v>271</v>
      </c>
      <c r="E184" s="290" t="s">
        <v>188</v>
      </c>
      <c r="F184" s="292">
        <v>3.4</v>
      </c>
      <c r="G184" s="292">
        <v>3.65</v>
      </c>
      <c r="H184" s="292">
        <v>3.9</v>
      </c>
      <c r="I184" s="292">
        <v>4.1500000000000004</v>
      </c>
      <c r="J184" s="292">
        <v>4.5</v>
      </c>
      <c r="K184" s="292">
        <v>4.75</v>
      </c>
      <c r="L184" s="292">
        <v>5</v>
      </c>
      <c r="M184" s="292">
        <v>5.25</v>
      </c>
      <c r="N184" s="292">
        <v>5.5</v>
      </c>
      <c r="O184" s="290"/>
      <c r="P184" s="290"/>
      <c r="Q184" s="290"/>
    </row>
    <row r="185" spans="1:17">
      <c r="A185" s="290" t="str">
        <f t="shared" si="2"/>
        <v>Male - T42 - Long Jump</v>
      </c>
      <c r="B185" s="290" t="s">
        <v>150</v>
      </c>
      <c r="C185" s="291" t="s">
        <v>598</v>
      </c>
      <c r="D185" s="290" t="s">
        <v>271</v>
      </c>
      <c r="E185" s="290" t="s">
        <v>188</v>
      </c>
      <c r="F185" s="292">
        <v>3.1</v>
      </c>
      <c r="G185" s="292">
        <v>3.4</v>
      </c>
      <c r="H185" s="292">
        <v>3.7</v>
      </c>
      <c r="I185" s="292">
        <v>4</v>
      </c>
      <c r="J185" s="292">
        <v>4.4000000000000004</v>
      </c>
      <c r="K185" s="292">
        <v>4.7</v>
      </c>
      <c r="L185" s="292">
        <v>5</v>
      </c>
      <c r="M185" s="292">
        <v>5.35</v>
      </c>
      <c r="N185" s="292">
        <v>5.7</v>
      </c>
      <c r="O185" s="290"/>
      <c r="P185" s="290"/>
      <c r="Q185" s="290"/>
    </row>
    <row r="186" spans="1:17">
      <c r="A186" s="290" t="str">
        <f t="shared" si="2"/>
        <v>Male - T43/44 - Long Jump</v>
      </c>
      <c r="B186" s="290" t="s">
        <v>150</v>
      </c>
      <c r="C186" s="291" t="s">
        <v>782</v>
      </c>
      <c r="D186" s="290" t="s">
        <v>271</v>
      </c>
      <c r="E186" s="290" t="s">
        <v>188</v>
      </c>
      <c r="F186" s="292">
        <v>3.4</v>
      </c>
      <c r="G186" s="292">
        <v>3.75</v>
      </c>
      <c r="H186" s="292">
        <v>4.0999999999999996</v>
      </c>
      <c r="I186" s="292">
        <v>4.5</v>
      </c>
      <c r="J186" s="292">
        <v>4.8499999999999996</v>
      </c>
      <c r="K186" s="292">
        <v>5.2</v>
      </c>
      <c r="L186" s="292">
        <v>5.55</v>
      </c>
      <c r="M186" s="292">
        <v>5.9</v>
      </c>
      <c r="N186" s="292">
        <v>6.3</v>
      </c>
      <c r="O186" s="290"/>
      <c r="P186" s="290"/>
      <c r="Q186" s="290"/>
    </row>
    <row r="187" spans="1:17">
      <c r="A187" s="290" t="str">
        <f t="shared" si="2"/>
        <v>Male - T45-47 - Long Jump</v>
      </c>
      <c r="B187" s="290" t="s">
        <v>150</v>
      </c>
      <c r="C187" s="291" t="s">
        <v>601</v>
      </c>
      <c r="D187" s="290" t="s">
        <v>271</v>
      </c>
      <c r="E187" s="290" t="s">
        <v>188</v>
      </c>
      <c r="F187" s="292">
        <v>4.3</v>
      </c>
      <c r="G187" s="292">
        <v>4.5</v>
      </c>
      <c r="H187" s="292">
        <v>4.7</v>
      </c>
      <c r="I187" s="292">
        <v>5</v>
      </c>
      <c r="J187" s="292">
        <v>5.2</v>
      </c>
      <c r="K187" s="292">
        <v>5.4</v>
      </c>
      <c r="L187" s="292">
        <v>5.6</v>
      </c>
      <c r="M187" s="292">
        <v>5.8</v>
      </c>
      <c r="N187" s="292">
        <v>6.05</v>
      </c>
      <c r="O187" s="290"/>
      <c r="P187" s="290"/>
      <c r="Q187" s="290"/>
    </row>
    <row r="188" spans="1:17">
      <c r="A188" s="290" t="str">
        <f t="shared" si="2"/>
        <v>Male - T61 - Long Jump</v>
      </c>
      <c r="B188" s="290" t="s">
        <v>150</v>
      </c>
      <c r="C188" s="291" t="s">
        <v>606</v>
      </c>
      <c r="D188" s="290" t="s">
        <v>271</v>
      </c>
      <c r="E188" s="290" t="s">
        <v>188</v>
      </c>
      <c r="F188" s="292">
        <v>4.75</v>
      </c>
      <c r="G188" s="292">
        <v>4.8500000000000005</v>
      </c>
      <c r="H188" s="292">
        <v>4.95</v>
      </c>
      <c r="I188" s="292">
        <v>5.05</v>
      </c>
      <c r="J188" s="292">
        <v>5.15</v>
      </c>
      <c r="K188" s="292">
        <v>5.3</v>
      </c>
      <c r="L188" s="292">
        <v>5.4</v>
      </c>
      <c r="M188" s="292">
        <v>5.55</v>
      </c>
      <c r="N188" s="292">
        <v>5.75</v>
      </c>
      <c r="O188" s="290"/>
      <c r="P188" s="290"/>
      <c r="Q188" s="290"/>
    </row>
    <row r="189" spans="1:17">
      <c r="A189" s="290" t="str">
        <f t="shared" si="2"/>
        <v>Male - T62 - Long Jump</v>
      </c>
      <c r="B189" s="290" t="s">
        <v>150</v>
      </c>
      <c r="C189" s="291" t="s">
        <v>607</v>
      </c>
      <c r="D189" s="290" t="s">
        <v>271</v>
      </c>
      <c r="E189" s="290" t="s">
        <v>188</v>
      </c>
      <c r="F189" s="292">
        <v>5.25</v>
      </c>
      <c r="G189" s="292">
        <v>5.35</v>
      </c>
      <c r="H189" s="292">
        <v>5.45</v>
      </c>
      <c r="I189" s="292">
        <v>5.6</v>
      </c>
      <c r="J189" s="292">
        <v>5.7</v>
      </c>
      <c r="K189" s="292">
        <v>5.85</v>
      </c>
      <c r="L189" s="292">
        <v>6</v>
      </c>
      <c r="M189" s="292">
        <v>6.15</v>
      </c>
      <c r="N189" s="292">
        <v>6.35</v>
      </c>
      <c r="O189" s="290"/>
      <c r="P189" s="290"/>
      <c r="Q189" s="290"/>
    </row>
    <row r="190" spans="1:17">
      <c r="A190" s="290" t="str">
        <f t="shared" si="2"/>
        <v>Male - T63 - Long Jump</v>
      </c>
      <c r="B190" s="290" t="s">
        <v>150</v>
      </c>
      <c r="C190" s="291" t="s">
        <v>608</v>
      </c>
      <c r="D190" s="290" t="s">
        <v>271</v>
      </c>
      <c r="E190" s="290" t="s">
        <v>188</v>
      </c>
      <c r="F190" s="292">
        <v>4.75</v>
      </c>
      <c r="G190" s="292">
        <v>4.8500000000000005</v>
      </c>
      <c r="H190" s="292">
        <v>4.95</v>
      </c>
      <c r="I190" s="292">
        <v>5.05</v>
      </c>
      <c r="J190" s="292">
        <v>5.15</v>
      </c>
      <c r="K190" s="292">
        <v>5.3</v>
      </c>
      <c r="L190" s="292">
        <v>5.4</v>
      </c>
      <c r="M190" s="292">
        <v>5.55</v>
      </c>
      <c r="N190" s="292">
        <v>5.75</v>
      </c>
      <c r="O190" s="290"/>
      <c r="P190" s="290"/>
      <c r="Q190" s="290"/>
    </row>
    <row r="191" spans="1:17">
      <c r="A191" s="290" t="str">
        <f t="shared" si="2"/>
        <v>Male - T64 - Long Jump</v>
      </c>
      <c r="B191" s="290" t="s">
        <v>150</v>
      </c>
      <c r="C191" s="291" t="s">
        <v>609</v>
      </c>
      <c r="D191" s="290" t="s">
        <v>271</v>
      </c>
      <c r="E191" s="290" t="s">
        <v>188</v>
      </c>
      <c r="F191" s="292">
        <v>4</v>
      </c>
      <c r="G191" s="292">
        <v>4.2</v>
      </c>
      <c r="H191" s="292">
        <v>4.3499999999999996</v>
      </c>
      <c r="I191" s="292">
        <v>4.5</v>
      </c>
      <c r="J191" s="292">
        <v>4.6500000000000004</v>
      </c>
      <c r="K191" s="292">
        <v>4.8</v>
      </c>
      <c r="L191" s="292">
        <v>4.95</v>
      </c>
      <c r="M191" s="292">
        <v>5.0999999999999996</v>
      </c>
      <c r="N191" s="292">
        <v>5.35</v>
      </c>
      <c r="O191" s="290"/>
      <c r="P191" s="290"/>
      <c r="Q191" s="290"/>
    </row>
    <row r="192" spans="1:17">
      <c r="A192" s="290" t="str">
        <f t="shared" si="2"/>
        <v>Female - T11 - Long Jump</v>
      </c>
      <c r="B192" s="290" t="s">
        <v>151</v>
      </c>
      <c r="C192" s="291" t="s">
        <v>589</v>
      </c>
      <c r="D192" s="290" t="s">
        <v>271</v>
      </c>
      <c r="E192" s="290" t="s">
        <v>188</v>
      </c>
      <c r="F192" s="292">
        <v>3.62</v>
      </c>
      <c r="G192" s="292">
        <v>3.69</v>
      </c>
      <c r="H192" s="292">
        <v>3.7600000000000002</v>
      </c>
      <c r="I192" s="292">
        <v>3.84</v>
      </c>
      <c r="J192" s="292">
        <v>3.92</v>
      </c>
      <c r="K192" s="292">
        <v>4.01</v>
      </c>
      <c r="L192" s="292">
        <v>4.1100000000000003</v>
      </c>
      <c r="M192" s="292">
        <v>4.21</v>
      </c>
      <c r="N192" s="292">
        <v>4.34</v>
      </c>
      <c r="O192" s="290"/>
      <c r="P192" s="290"/>
      <c r="Q192" s="290"/>
    </row>
    <row r="193" spans="1:17">
      <c r="A193" s="290" t="str">
        <f t="shared" si="2"/>
        <v>Female - T12 - Long Jump</v>
      </c>
      <c r="B193" s="290" t="s">
        <v>151</v>
      </c>
      <c r="C193" s="291" t="s">
        <v>590</v>
      </c>
      <c r="D193" s="290" t="s">
        <v>271</v>
      </c>
      <c r="E193" s="290" t="s">
        <v>188</v>
      </c>
      <c r="F193" s="292">
        <v>4.3</v>
      </c>
      <c r="G193" s="292">
        <v>4.4000000000000004</v>
      </c>
      <c r="H193" s="292">
        <v>4.5</v>
      </c>
      <c r="I193" s="292">
        <v>4.6000000000000005</v>
      </c>
      <c r="J193" s="292">
        <v>4.7</v>
      </c>
      <c r="K193" s="292">
        <v>4.8</v>
      </c>
      <c r="L193" s="292">
        <v>4.9000000000000004</v>
      </c>
      <c r="M193" s="292">
        <v>5.05</v>
      </c>
      <c r="N193" s="292">
        <v>5.2</v>
      </c>
      <c r="O193" s="290"/>
      <c r="P193" s="290"/>
      <c r="Q193" s="290"/>
    </row>
    <row r="194" spans="1:17" ht="15.6">
      <c r="A194" s="290" t="str">
        <f t="shared" ref="A194:A257" si="3">B194&amp;" - "&amp;C194&amp;" - "&amp;E194</f>
        <v>Female - T13 - Long Jump</v>
      </c>
      <c r="B194" s="290" t="s">
        <v>151</v>
      </c>
      <c r="C194" s="291" t="s">
        <v>591</v>
      </c>
      <c r="D194" s="290" t="s">
        <v>271</v>
      </c>
      <c r="E194" s="290" t="s">
        <v>188</v>
      </c>
      <c r="F194" s="286">
        <v>3.15</v>
      </c>
      <c r="G194" s="286">
        <v>3.3</v>
      </c>
      <c r="H194" s="286">
        <v>3.45</v>
      </c>
      <c r="I194" s="286">
        <v>3.6</v>
      </c>
      <c r="J194" s="286">
        <v>3.75</v>
      </c>
      <c r="K194" s="286">
        <v>3.9</v>
      </c>
      <c r="L194" s="286">
        <v>4.05</v>
      </c>
      <c r="M194" s="286">
        <v>4.2</v>
      </c>
      <c r="N194" s="286">
        <v>4.3</v>
      </c>
      <c r="O194" s="290"/>
      <c r="P194" s="290"/>
      <c r="Q194" s="290"/>
    </row>
    <row r="195" spans="1:17">
      <c r="A195" s="290" t="str">
        <f t="shared" si="3"/>
        <v>Female - T20 - Long Jump</v>
      </c>
      <c r="B195" s="290" t="s">
        <v>151</v>
      </c>
      <c r="C195" s="291" t="s">
        <v>610</v>
      </c>
      <c r="D195" s="290" t="s">
        <v>271</v>
      </c>
      <c r="E195" s="290" t="s">
        <v>188</v>
      </c>
      <c r="F195" s="292">
        <v>3</v>
      </c>
      <c r="G195" s="292">
        <v>3.25</v>
      </c>
      <c r="H195" s="292">
        <v>3.5</v>
      </c>
      <c r="I195" s="292">
        <v>3.75</v>
      </c>
      <c r="J195" s="292">
        <v>4</v>
      </c>
      <c r="K195" s="292">
        <v>4.25</v>
      </c>
      <c r="L195" s="292">
        <v>4.5</v>
      </c>
      <c r="M195" s="292">
        <v>4.7</v>
      </c>
      <c r="N195" s="292">
        <v>4.8499999999999996</v>
      </c>
      <c r="O195" s="290"/>
      <c r="P195" s="290"/>
      <c r="Q195" s="290"/>
    </row>
    <row r="196" spans="1:17">
      <c r="A196" s="290" t="str">
        <f t="shared" si="3"/>
        <v>Female - T35 - Long Jump</v>
      </c>
      <c r="B196" s="290" t="s">
        <v>151</v>
      </c>
      <c r="C196" s="291" t="s">
        <v>594</v>
      </c>
      <c r="D196" s="290" t="s">
        <v>271</v>
      </c>
      <c r="E196" s="290" t="s">
        <v>188</v>
      </c>
      <c r="F196" s="292">
        <v>2.5</v>
      </c>
      <c r="G196" s="292">
        <v>2.5500000000000003</v>
      </c>
      <c r="H196" s="292">
        <v>2.6</v>
      </c>
      <c r="I196" s="292">
        <v>2.65</v>
      </c>
      <c r="J196" s="292">
        <v>2.7</v>
      </c>
      <c r="K196" s="292">
        <v>2.75</v>
      </c>
      <c r="L196" s="292">
        <v>2.85</v>
      </c>
      <c r="M196" s="292">
        <v>2.9</v>
      </c>
      <c r="N196" s="292">
        <v>3</v>
      </c>
      <c r="O196" s="290"/>
      <c r="P196" s="290"/>
      <c r="Q196" s="290"/>
    </row>
    <row r="197" spans="1:17">
      <c r="A197" s="290" t="str">
        <f t="shared" si="3"/>
        <v>Female - T36 - Long Jump</v>
      </c>
      <c r="B197" s="290" t="s">
        <v>151</v>
      </c>
      <c r="C197" s="291" t="s">
        <v>595</v>
      </c>
      <c r="D197" s="290" t="s">
        <v>271</v>
      </c>
      <c r="E197" s="290" t="s">
        <v>188</v>
      </c>
      <c r="F197" s="292">
        <v>2.6</v>
      </c>
      <c r="G197" s="292">
        <v>2.7</v>
      </c>
      <c r="H197" s="292">
        <v>2.8</v>
      </c>
      <c r="I197" s="292">
        <v>2.9</v>
      </c>
      <c r="J197" s="292">
        <v>3</v>
      </c>
      <c r="K197" s="292">
        <v>3.1</v>
      </c>
      <c r="L197" s="292">
        <v>3.15</v>
      </c>
      <c r="M197" s="292">
        <v>3.25</v>
      </c>
      <c r="N197" s="292">
        <v>3.3</v>
      </c>
      <c r="O197" s="290"/>
      <c r="P197" s="290"/>
      <c r="Q197" s="290"/>
    </row>
    <row r="198" spans="1:17">
      <c r="A198" s="290" t="str">
        <f t="shared" si="3"/>
        <v>Female - T37 - Long Jump</v>
      </c>
      <c r="B198" s="290" t="s">
        <v>151</v>
      </c>
      <c r="C198" s="291" t="s">
        <v>596</v>
      </c>
      <c r="D198" s="290" t="s">
        <v>271</v>
      </c>
      <c r="E198" s="290" t="s">
        <v>188</v>
      </c>
      <c r="F198" s="292">
        <v>2.35</v>
      </c>
      <c r="G198" s="292">
        <v>2.5499999999999998</v>
      </c>
      <c r="H198" s="292">
        <v>2.75</v>
      </c>
      <c r="I198" s="292">
        <v>3</v>
      </c>
      <c r="J198" s="292">
        <v>3.2</v>
      </c>
      <c r="K198" s="292">
        <v>3.4</v>
      </c>
      <c r="L198" s="292">
        <v>3.6</v>
      </c>
      <c r="M198" s="292">
        <v>3.8</v>
      </c>
      <c r="N198" s="292">
        <v>4</v>
      </c>
      <c r="O198" s="290"/>
      <c r="P198" s="290"/>
      <c r="Q198" s="290"/>
    </row>
    <row r="199" spans="1:17">
      <c r="A199" s="290" t="str">
        <f t="shared" si="3"/>
        <v>Female - T38 - Long Jump</v>
      </c>
      <c r="B199" s="290" t="s">
        <v>151</v>
      </c>
      <c r="C199" s="291" t="s">
        <v>597</v>
      </c>
      <c r="D199" s="290" t="s">
        <v>271</v>
      </c>
      <c r="E199" s="290" t="s">
        <v>188</v>
      </c>
      <c r="F199" s="292">
        <v>3.6</v>
      </c>
      <c r="G199" s="292">
        <v>3.65</v>
      </c>
      <c r="H199" s="292">
        <v>3.75</v>
      </c>
      <c r="I199" s="292">
        <v>3.8</v>
      </c>
      <c r="J199" s="292">
        <v>3.9</v>
      </c>
      <c r="K199" s="292">
        <v>4</v>
      </c>
      <c r="L199" s="292">
        <v>4.0999999999999996</v>
      </c>
      <c r="M199" s="292">
        <v>4.2</v>
      </c>
      <c r="N199" s="292">
        <v>4.3</v>
      </c>
      <c r="O199" s="290"/>
      <c r="P199" s="290"/>
      <c r="Q199" s="290"/>
    </row>
    <row r="200" spans="1:17">
      <c r="A200" s="290" t="str">
        <f t="shared" si="3"/>
        <v>Female - T42 - Long Jump</v>
      </c>
      <c r="B200" s="290" t="s">
        <v>151</v>
      </c>
      <c r="C200" s="291" t="s">
        <v>598</v>
      </c>
      <c r="D200" s="290" t="s">
        <v>271</v>
      </c>
      <c r="E200" s="290" t="s">
        <v>188</v>
      </c>
      <c r="F200" s="292">
        <v>3.25</v>
      </c>
      <c r="G200" s="292">
        <v>3.3</v>
      </c>
      <c r="H200" s="292">
        <v>3.4</v>
      </c>
      <c r="I200" s="292">
        <v>3.45</v>
      </c>
      <c r="J200" s="292">
        <v>3.55</v>
      </c>
      <c r="K200" s="292">
        <v>3.6</v>
      </c>
      <c r="L200" s="292">
        <v>3.7</v>
      </c>
      <c r="M200" s="292">
        <v>3.8</v>
      </c>
      <c r="N200" s="292">
        <v>3.9</v>
      </c>
      <c r="O200" s="290"/>
      <c r="P200" s="290"/>
      <c r="Q200" s="290"/>
    </row>
    <row r="201" spans="1:17">
      <c r="A201" s="290" t="str">
        <f t="shared" si="3"/>
        <v>Female - T43/44 - Long Jump</v>
      </c>
      <c r="B201" s="290" t="s">
        <v>151</v>
      </c>
      <c r="C201" s="291" t="s">
        <v>782</v>
      </c>
      <c r="D201" s="290" t="s">
        <v>271</v>
      </c>
      <c r="E201" s="290" t="s">
        <v>188</v>
      </c>
      <c r="F201" s="292">
        <v>2.4</v>
      </c>
      <c r="G201" s="292">
        <v>2.75</v>
      </c>
      <c r="H201" s="292">
        <v>3.1</v>
      </c>
      <c r="I201" s="292">
        <v>3.45</v>
      </c>
      <c r="J201" s="292">
        <v>3.8</v>
      </c>
      <c r="K201" s="292">
        <v>4.1500000000000004</v>
      </c>
      <c r="L201" s="292">
        <v>4.5</v>
      </c>
      <c r="M201" s="292">
        <v>4.8499999999999996</v>
      </c>
      <c r="N201" s="292">
        <v>5.0999999999999996</v>
      </c>
      <c r="O201" s="290"/>
      <c r="P201" s="290"/>
      <c r="Q201" s="290"/>
    </row>
    <row r="202" spans="1:17">
      <c r="A202" s="290" t="str">
        <f t="shared" si="3"/>
        <v>Female - T45-47 - Long Jump</v>
      </c>
      <c r="B202" s="290" t="s">
        <v>151</v>
      </c>
      <c r="C202" s="291" t="s">
        <v>601</v>
      </c>
      <c r="D202" s="290" t="s">
        <v>271</v>
      </c>
      <c r="E202" s="290" t="s">
        <v>188</v>
      </c>
      <c r="F202" s="292">
        <v>3.65</v>
      </c>
      <c r="G202" s="292">
        <v>3.85</v>
      </c>
      <c r="H202" s="292">
        <v>4</v>
      </c>
      <c r="I202" s="292">
        <v>4.1500000000000004</v>
      </c>
      <c r="J202" s="292">
        <v>4.3</v>
      </c>
      <c r="K202" s="292">
        <v>4.45</v>
      </c>
      <c r="L202" s="292">
        <v>4.5999999999999996</v>
      </c>
      <c r="M202" s="292">
        <v>4.75</v>
      </c>
      <c r="N202" s="292">
        <v>5</v>
      </c>
      <c r="O202" s="290"/>
      <c r="P202" s="290"/>
      <c r="Q202" s="290"/>
    </row>
    <row r="203" spans="1:17">
      <c r="A203" s="290" t="str">
        <f t="shared" si="3"/>
        <v>Female - T61 - Long Jump</v>
      </c>
      <c r="B203" s="290" t="s">
        <v>151</v>
      </c>
      <c r="C203" s="291" t="s">
        <v>606</v>
      </c>
      <c r="D203" s="290" t="s">
        <v>271</v>
      </c>
      <c r="E203" s="290" t="s">
        <v>188</v>
      </c>
      <c r="F203" s="292">
        <v>3.25</v>
      </c>
      <c r="G203" s="292">
        <v>3.3</v>
      </c>
      <c r="H203" s="292">
        <v>3.4</v>
      </c>
      <c r="I203" s="292">
        <v>3.45</v>
      </c>
      <c r="J203" s="292">
        <v>3.55</v>
      </c>
      <c r="K203" s="292">
        <v>3.6</v>
      </c>
      <c r="L203" s="292">
        <v>3.7</v>
      </c>
      <c r="M203" s="292">
        <v>3.8</v>
      </c>
      <c r="N203" s="292">
        <v>3.9</v>
      </c>
      <c r="O203" s="290"/>
      <c r="P203" s="290"/>
      <c r="Q203" s="290"/>
    </row>
    <row r="204" spans="1:17">
      <c r="A204" s="290" t="str">
        <f t="shared" si="3"/>
        <v>Female - T62 - Long Jump</v>
      </c>
      <c r="B204" s="290" t="s">
        <v>151</v>
      </c>
      <c r="C204" s="291" t="s">
        <v>607</v>
      </c>
      <c r="D204" s="290" t="s">
        <v>271</v>
      </c>
      <c r="E204" s="290" t="s">
        <v>188</v>
      </c>
      <c r="F204" s="292">
        <v>4.2</v>
      </c>
      <c r="G204" s="292">
        <v>4.3</v>
      </c>
      <c r="H204" s="292">
        <v>4.4000000000000004</v>
      </c>
      <c r="I204" s="292">
        <v>4.5</v>
      </c>
      <c r="J204" s="292">
        <v>4.5999999999999996</v>
      </c>
      <c r="K204" s="292">
        <v>4.7</v>
      </c>
      <c r="L204" s="292">
        <v>4.8</v>
      </c>
      <c r="M204" s="292">
        <v>4.9000000000000004</v>
      </c>
      <c r="N204" s="292">
        <v>5.05</v>
      </c>
      <c r="O204" s="290"/>
      <c r="P204" s="290"/>
      <c r="Q204" s="290"/>
    </row>
    <row r="205" spans="1:17">
      <c r="A205" s="290" t="str">
        <f t="shared" si="3"/>
        <v>Female - T63 - Long Jump</v>
      </c>
      <c r="B205" s="290" t="s">
        <v>151</v>
      </c>
      <c r="C205" s="291" t="s">
        <v>608</v>
      </c>
      <c r="D205" s="290" t="s">
        <v>271</v>
      </c>
      <c r="E205" s="290" t="s">
        <v>188</v>
      </c>
      <c r="F205" s="292">
        <v>3.25</v>
      </c>
      <c r="G205" s="292">
        <v>3.3</v>
      </c>
      <c r="H205" s="292">
        <v>3.4</v>
      </c>
      <c r="I205" s="292">
        <v>3.45</v>
      </c>
      <c r="J205" s="292">
        <v>3.55</v>
      </c>
      <c r="K205" s="292">
        <v>3.6</v>
      </c>
      <c r="L205" s="292">
        <v>3.7</v>
      </c>
      <c r="M205" s="292">
        <v>3.8</v>
      </c>
      <c r="N205" s="292">
        <v>3.9</v>
      </c>
      <c r="O205" s="290"/>
      <c r="P205" s="290"/>
      <c r="Q205" s="290"/>
    </row>
    <row r="206" spans="1:17">
      <c r="A206" s="290" t="str">
        <f t="shared" si="3"/>
        <v>Female - T64 - Long Jump</v>
      </c>
      <c r="B206" s="290" t="s">
        <v>151</v>
      </c>
      <c r="C206" s="291" t="s">
        <v>609</v>
      </c>
      <c r="D206" s="290" t="s">
        <v>271</v>
      </c>
      <c r="E206" s="290" t="s">
        <v>188</v>
      </c>
      <c r="F206" s="292">
        <v>4.2</v>
      </c>
      <c r="G206" s="292">
        <v>4.3</v>
      </c>
      <c r="H206" s="292">
        <v>4.4000000000000004</v>
      </c>
      <c r="I206" s="292">
        <v>4.5</v>
      </c>
      <c r="J206" s="292">
        <v>4.5999999999999996</v>
      </c>
      <c r="K206" s="292">
        <v>4.7</v>
      </c>
      <c r="L206" s="292">
        <v>4.8</v>
      </c>
      <c r="M206" s="292">
        <v>4.9000000000000004</v>
      </c>
      <c r="N206" s="292">
        <v>5.05</v>
      </c>
      <c r="O206" s="290"/>
      <c r="P206" s="290"/>
      <c r="Q206" s="290"/>
    </row>
    <row r="207" spans="1:17">
      <c r="A207" s="290" t="str">
        <f t="shared" si="3"/>
        <v>Male - T11 - Triple Jump</v>
      </c>
      <c r="B207" s="290" t="s">
        <v>150</v>
      </c>
      <c r="C207" s="291" t="s">
        <v>589</v>
      </c>
      <c r="D207" s="290" t="s">
        <v>271</v>
      </c>
      <c r="E207" s="291" t="s">
        <v>190</v>
      </c>
      <c r="F207" s="292">
        <v>10.1</v>
      </c>
      <c r="G207" s="292">
        <v>10.199999999999999</v>
      </c>
      <c r="H207" s="292">
        <v>10.35</v>
      </c>
      <c r="I207" s="292">
        <v>10.45</v>
      </c>
      <c r="J207" s="292">
        <v>10.6</v>
      </c>
      <c r="K207" s="292">
        <v>10.7</v>
      </c>
      <c r="L207" s="292">
        <v>10.9</v>
      </c>
      <c r="M207" s="292">
        <v>11.05</v>
      </c>
      <c r="N207" s="292">
        <v>11.2</v>
      </c>
      <c r="O207" s="290"/>
      <c r="P207" s="290"/>
      <c r="Q207" s="290"/>
    </row>
    <row r="208" spans="1:17">
      <c r="A208" s="290" t="str">
        <f t="shared" si="3"/>
        <v>Male - T12 - Triple Jump</v>
      </c>
      <c r="B208" s="290" t="s">
        <v>150</v>
      </c>
      <c r="C208" s="291" t="s">
        <v>590</v>
      </c>
      <c r="D208" s="290" t="s">
        <v>271</v>
      </c>
      <c r="E208" s="291" t="s">
        <v>190</v>
      </c>
      <c r="F208" s="292">
        <v>10.1</v>
      </c>
      <c r="G208" s="292">
        <v>10.199999999999999</v>
      </c>
      <c r="H208" s="292">
        <v>10.35</v>
      </c>
      <c r="I208" s="292">
        <v>10.45</v>
      </c>
      <c r="J208" s="292">
        <v>10.6</v>
      </c>
      <c r="K208" s="292">
        <v>10.7</v>
      </c>
      <c r="L208" s="292">
        <v>10.9</v>
      </c>
      <c r="M208" s="292">
        <v>11.05</v>
      </c>
      <c r="N208" s="292">
        <v>11.2</v>
      </c>
      <c r="O208" s="290"/>
      <c r="P208" s="290"/>
      <c r="Q208" s="290"/>
    </row>
    <row r="209" spans="1:17">
      <c r="A209" s="290" t="str">
        <f t="shared" si="3"/>
        <v>Male - T13 - Triple Jump</v>
      </c>
      <c r="B209" s="290" t="s">
        <v>150</v>
      </c>
      <c r="C209" s="291" t="s">
        <v>591</v>
      </c>
      <c r="D209" s="290" t="s">
        <v>271</v>
      </c>
      <c r="E209" s="291" t="s">
        <v>190</v>
      </c>
      <c r="F209" s="292">
        <v>6.25</v>
      </c>
      <c r="G209" s="292">
        <v>7</v>
      </c>
      <c r="H209" s="292">
        <v>7.7</v>
      </c>
      <c r="I209" s="292">
        <v>8.4</v>
      </c>
      <c r="J209" s="292">
        <v>9.1</v>
      </c>
      <c r="K209" s="292">
        <v>9.8000000000000007</v>
      </c>
      <c r="L209" s="292">
        <v>10.5</v>
      </c>
      <c r="M209" s="292">
        <v>11.2</v>
      </c>
      <c r="N209" s="292">
        <v>11.85</v>
      </c>
      <c r="O209" s="290"/>
      <c r="P209" s="290"/>
      <c r="Q209" s="290"/>
    </row>
    <row r="210" spans="1:17">
      <c r="A210" s="290" t="str">
        <f t="shared" si="3"/>
        <v>Male - T20 - Triple Jump</v>
      </c>
      <c r="B210" s="290" t="s">
        <v>150</v>
      </c>
      <c r="C210" s="291" t="s">
        <v>610</v>
      </c>
      <c r="D210" s="290" t="s">
        <v>271</v>
      </c>
      <c r="E210" s="291" t="s">
        <v>190</v>
      </c>
      <c r="F210" s="292">
        <v>11.1</v>
      </c>
      <c r="G210" s="292">
        <v>11.2</v>
      </c>
      <c r="H210" s="292">
        <v>11.35</v>
      </c>
      <c r="I210" s="292">
        <v>11.45</v>
      </c>
      <c r="J210" s="292">
        <v>11.6</v>
      </c>
      <c r="K210" s="292">
        <v>1.75</v>
      </c>
      <c r="L210" s="292">
        <v>11.9</v>
      </c>
      <c r="M210" s="292">
        <v>12.1</v>
      </c>
      <c r="N210" s="292">
        <v>12.3</v>
      </c>
      <c r="O210" s="290"/>
      <c r="P210" s="290"/>
      <c r="Q210" s="290"/>
    </row>
    <row r="211" spans="1:17">
      <c r="A211" s="290" t="str">
        <f t="shared" si="3"/>
        <v>Male - T45-47 - Triple Jump</v>
      </c>
      <c r="B211" s="290" t="s">
        <v>150</v>
      </c>
      <c r="C211" s="291" t="s">
        <v>601</v>
      </c>
      <c r="D211" s="290" t="s">
        <v>271</v>
      </c>
      <c r="E211" s="291" t="s">
        <v>190</v>
      </c>
      <c r="F211" s="292">
        <v>8.9499999999999993</v>
      </c>
      <c r="G211" s="292">
        <v>9.35</v>
      </c>
      <c r="H211" s="292">
        <v>9.75</v>
      </c>
      <c r="I211" s="292">
        <v>10.050000000000001</v>
      </c>
      <c r="J211" s="292">
        <v>10.45</v>
      </c>
      <c r="K211" s="292">
        <v>10.85</v>
      </c>
      <c r="L211" s="292">
        <v>11.25</v>
      </c>
      <c r="M211" s="292">
        <v>11.65</v>
      </c>
      <c r="N211" s="292">
        <v>12.1</v>
      </c>
      <c r="O211" s="290"/>
      <c r="P211" s="290"/>
      <c r="Q211" s="290"/>
    </row>
    <row r="212" spans="1:17">
      <c r="A212" s="290" t="str">
        <f t="shared" si="3"/>
        <v>Female - T20 - Triple Jump</v>
      </c>
      <c r="B212" s="290" t="s">
        <v>151</v>
      </c>
      <c r="C212" s="290" t="s">
        <v>610</v>
      </c>
      <c r="D212" s="290" t="s">
        <v>271</v>
      </c>
      <c r="E212" s="290" t="s">
        <v>190</v>
      </c>
      <c r="F212" s="292">
        <v>9.6</v>
      </c>
      <c r="G212" s="292">
        <v>9.75</v>
      </c>
      <c r="H212" s="292">
        <v>9.9</v>
      </c>
      <c r="I212" s="292">
        <v>10.050000000000001</v>
      </c>
      <c r="J212" s="292">
        <v>10.199999999999999</v>
      </c>
      <c r="K212" s="292">
        <v>10.35</v>
      </c>
      <c r="L212" s="292">
        <v>10.55</v>
      </c>
      <c r="M212" s="292">
        <v>10.75</v>
      </c>
      <c r="N212" s="292">
        <v>10.95</v>
      </c>
      <c r="O212" s="290"/>
      <c r="P212" s="290"/>
      <c r="Q212" s="290"/>
    </row>
    <row r="213" spans="1:17">
      <c r="A213" s="290" t="str">
        <f t="shared" si="3"/>
        <v>Male - T11 - High Jump</v>
      </c>
      <c r="B213" s="290" t="s">
        <v>150</v>
      </c>
      <c r="C213" s="291" t="s">
        <v>589</v>
      </c>
      <c r="D213" s="290" t="s">
        <v>271</v>
      </c>
      <c r="E213" s="290" t="s">
        <v>189</v>
      </c>
      <c r="F213" s="292">
        <v>1.18</v>
      </c>
      <c r="G213" s="292">
        <v>1.2</v>
      </c>
      <c r="H213" s="292">
        <v>1.21</v>
      </c>
      <c r="I213" s="292">
        <v>1.23</v>
      </c>
      <c r="J213" s="292">
        <v>1.25</v>
      </c>
      <c r="K213" s="292">
        <v>1.27</v>
      </c>
      <c r="L213" s="292">
        <v>1.3</v>
      </c>
      <c r="M213" s="292">
        <v>1.32</v>
      </c>
      <c r="N213" s="292">
        <v>1.35</v>
      </c>
      <c r="O213" s="290"/>
      <c r="P213" s="290"/>
      <c r="Q213" s="290"/>
    </row>
    <row r="214" spans="1:17">
      <c r="A214" s="290" t="str">
        <f t="shared" si="3"/>
        <v>Male - T12 - High Jump</v>
      </c>
      <c r="B214" s="290" t="s">
        <v>150</v>
      </c>
      <c r="C214" s="291" t="s">
        <v>590</v>
      </c>
      <c r="D214" s="290" t="s">
        <v>271</v>
      </c>
      <c r="E214" s="290" t="s">
        <v>189</v>
      </c>
      <c r="F214" s="292">
        <v>1.3</v>
      </c>
      <c r="G214" s="292">
        <v>1.33</v>
      </c>
      <c r="H214" s="292">
        <v>1.35</v>
      </c>
      <c r="I214" s="292">
        <v>1.37</v>
      </c>
      <c r="J214" s="292">
        <v>1.4</v>
      </c>
      <c r="K214" s="292">
        <v>1.42</v>
      </c>
      <c r="L214" s="292">
        <v>1.45</v>
      </c>
      <c r="M214" s="292">
        <v>1.48</v>
      </c>
      <c r="N214" s="292">
        <v>1.5</v>
      </c>
      <c r="O214" s="290"/>
      <c r="P214" s="290"/>
      <c r="Q214" s="290"/>
    </row>
    <row r="215" spans="1:17">
      <c r="A215" s="290" t="str">
        <f t="shared" si="3"/>
        <v>Male - T13 - High Jump</v>
      </c>
      <c r="B215" s="290" t="s">
        <v>150</v>
      </c>
      <c r="C215" s="291" t="s">
        <v>591</v>
      </c>
      <c r="D215" s="290" t="s">
        <v>271</v>
      </c>
      <c r="E215" s="290" t="s">
        <v>189</v>
      </c>
      <c r="F215" s="292">
        <v>1.25</v>
      </c>
      <c r="G215" s="292">
        <v>1.31</v>
      </c>
      <c r="H215" s="292">
        <v>1.37</v>
      </c>
      <c r="I215" s="292">
        <v>1.43</v>
      </c>
      <c r="J215" s="292">
        <v>1.49</v>
      </c>
      <c r="K215" s="292">
        <v>1.55</v>
      </c>
      <c r="L215" s="292">
        <v>1.61</v>
      </c>
      <c r="M215" s="292">
        <v>1.67</v>
      </c>
      <c r="N215" s="292">
        <v>1.73</v>
      </c>
      <c r="O215" s="290"/>
      <c r="P215" s="290"/>
      <c r="Q215" s="290"/>
    </row>
    <row r="216" spans="1:17">
      <c r="A216" s="290" t="str">
        <f t="shared" si="3"/>
        <v>Male - F20 - High Jump</v>
      </c>
      <c r="B216" s="290" t="s">
        <v>150</v>
      </c>
      <c r="C216" s="291" t="s">
        <v>783</v>
      </c>
      <c r="D216" s="290" t="s">
        <v>271</v>
      </c>
      <c r="E216" s="290" t="s">
        <v>189</v>
      </c>
      <c r="F216" s="292">
        <v>1.25</v>
      </c>
      <c r="G216" s="292">
        <v>1.32</v>
      </c>
      <c r="H216" s="292">
        <v>1.38</v>
      </c>
      <c r="I216" s="292">
        <v>1.44</v>
      </c>
      <c r="J216" s="292">
        <v>1.5</v>
      </c>
      <c r="K216" s="292">
        <v>1.56</v>
      </c>
      <c r="L216" s="292">
        <v>1.62</v>
      </c>
      <c r="M216" s="292">
        <v>1.68</v>
      </c>
      <c r="N216" s="292">
        <v>1.75</v>
      </c>
      <c r="O216" s="290"/>
      <c r="P216" s="290"/>
      <c r="Q216" s="290"/>
    </row>
    <row r="217" spans="1:17">
      <c r="A217" s="290" t="str">
        <f t="shared" si="3"/>
        <v>Male - T42 - High Jump</v>
      </c>
      <c r="B217" s="290" t="s">
        <v>150</v>
      </c>
      <c r="C217" s="291" t="s">
        <v>598</v>
      </c>
      <c r="D217" s="290" t="s">
        <v>271</v>
      </c>
      <c r="E217" s="290" t="s">
        <v>189</v>
      </c>
      <c r="F217" s="292">
        <v>1.44</v>
      </c>
      <c r="G217" s="292">
        <v>1.46</v>
      </c>
      <c r="H217" s="292">
        <v>1.48</v>
      </c>
      <c r="I217" s="292">
        <v>1.51</v>
      </c>
      <c r="J217" s="292">
        <v>1.53</v>
      </c>
      <c r="K217" s="292">
        <v>1.55</v>
      </c>
      <c r="L217" s="292">
        <v>1.58</v>
      </c>
      <c r="M217" s="292">
        <v>1.61</v>
      </c>
      <c r="N217" s="292">
        <v>1.6500000000000001</v>
      </c>
      <c r="O217" s="290"/>
      <c r="P217" s="290"/>
      <c r="Q217" s="290"/>
    </row>
    <row r="218" spans="1:17">
      <c r="A218" s="290" t="str">
        <f t="shared" si="3"/>
        <v>Male - T43/44 - High Jump</v>
      </c>
      <c r="B218" s="290" t="s">
        <v>150</v>
      </c>
      <c r="C218" s="291" t="s">
        <v>782</v>
      </c>
      <c r="D218" s="290" t="s">
        <v>271</v>
      </c>
      <c r="E218" s="290" t="s">
        <v>189</v>
      </c>
      <c r="F218" s="292">
        <v>1.67</v>
      </c>
      <c r="G218" s="292">
        <v>1.7</v>
      </c>
      <c r="H218" s="292">
        <v>1.72</v>
      </c>
      <c r="I218" s="292">
        <v>1.75</v>
      </c>
      <c r="J218" s="292">
        <v>1.78</v>
      </c>
      <c r="K218" s="292">
        <v>1.81</v>
      </c>
      <c r="L218" s="292">
        <v>1.84</v>
      </c>
      <c r="M218" s="292">
        <v>1.87</v>
      </c>
      <c r="N218" s="292">
        <v>1.92</v>
      </c>
      <c r="O218" s="290"/>
      <c r="P218" s="290"/>
      <c r="Q218" s="290"/>
    </row>
    <row r="219" spans="1:17">
      <c r="A219" s="290" t="str">
        <f t="shared" si="3"/>
        <v>Male - T45-47 - High Jump</v>
      </c>
      <c r="B219" s="290" t="s">
        <v>150</v>
      </c>
      <c r="C219" s="291" t="s">
        <v>601</v>
      </c>
      <c r="D219" s="290" t="s">
        <v>271</v>
      </c>
      <c r="E219" s="290" t="s">
        <v>189</v>
      </c>
      <c r="F219" s="292">
        <v>1.1000000000000001</v>
      </c>
      <c r="G219" s="292">
        <v>1.17</v>
      </c>
      <c r="H219" s="292">
        <v>1.24</v>
      </c>
      <c r="I219" s="292">
        <v>1.31</v>
      </c>
      <c r="J219" s="292">
        <v>1.38</v>
      </c>
      <c r="K219" s="292">
        <v>1.45</v>
      </c>
      <c r="L219" s="292">
        <v>1.52</v>
      </c>
      <c r="M219" s="292">
        <v>1.59</v>
      </c>
      <c r="N219" s="292">
        <v>1.65</v>
      </c>
      <c r="O219" s="290"/>
      <c r="P219" s="290"/>
      <c r="Q219" s="290"/>
    </row>
    <row r="220" spans="1:17">
      <c r="A220" s="290" t="str">
        <f t="shared" si="3"/>
        <v>Male - T61 - High Jump</v>
      </c>
      <c r="B220" s="290" t="s">
        <v>150</v>
      </c>
      <c r="C220" s="291" t="s">
        <v>606</v>
      </c>
      <c r="D220" s="290" t="s">
        <v>271</v>
      </c>
      <c r="E220" s="290" t="s">
        <v>189</v>
      </c>
      <c r="F220" s="292">
        <v>1.44</v>
      </c>
      <c r="G220" s="292">
        <v>1.46</v>
      </c>
      <c r="H220" s="292">
        <v>1.48</v>
      </c>
      <c r="I220" s="292">
        <v>1.51</v>
      </c>
      <c r="J220" s="292">
        <v>1.53</v>
      </c>
      <c r="K220" s="292">
        <v>1.55</v>
      </c>
      <c r="L220" s="292">
        <v>1.58</v>
      </c>
      <c r="M220" s="292">
        <v>1.61</v>
      </c>
      <c r="N220" s="292">
        <v>1.6500000000000001</v>
      </c>
      <c r="O220" s="290"/>
      <c r="P220" s="290"/>
      <c r="Q220" s="290"/>
    </row>
    <row r="221" spans="1:17">
      <c r="A221" s="290" t="str">
        <f t="shared" si="3"/>
        <v>Male - T62 - High Jump</v>
      </c>
      <c r="B221" s="290" t="s">
        <v>150</v>
      </c>
      <c r="C221" s="291" t="s">
        <v>607</v>
      </c>
      <c r="D221" s="290" t="s">
        <v>271</v>
      </c>
      <c r="E221" s="290" t="s">
        <v>189</v>
      </c>
      <c r="F221" s="292">
        <v>1.67</v>
      </c>
      <c r="G221" s="292">
        <v>1.7</v>
      </c>
      <c r="H221" s="292">
        <v>1.72</v>
      </c>
      <c r="I221" s="292">
        <v>1.75</v>
      </c>
      <c r="J221" s="292">
        <v>1.78</v>
      </c>
      <c r="K221" s="292">
        <v>1.81</v>
      </c>
      <c r="L221" s="292">
        <v>1.84</v>
      </c>
      <c r="M221" s="292">
        <v>1.87</v>
      </c>
      <c r="N221" s="292">
        <v>1.92</v>
      </c>
      <c r="O221" s="290"/>
      <c r="P221" s="290"/>
      <c r="Q221" s="290"/>
    </row>
    <row r="222" spans="1:17">
      <c r="A222" s="290" t="str">
        <f t="shared" si="3"/>
        <v>Male - T63 - High Jump</v>
      </c>
      <c r="B222" s="290" t="s">
        <v>150</v>
      </c>
      <c r="C222" s="291" t="s">
        <v>608</v>
      </c>
      <c r="D222" s="290" t="s">
        <v>271</v>
      </c>
      <c r="E222" s="290" t="s">
        <v>189</v>
      </c>
      <c r="F222" s="292">
        <v>1.44</v>
      </c>
      <c r="G222" s="292">
        <v>1.46</v>
      </c>
      <c r="H222" s="292">
        <v>1.48</v>
      </c>
      <c r="I222" s="292">
        <v>1.51</v>
      </c>
      <c r="J222" s="292">
        <v>1.53</v>
      </c>
      <c r="K222" s="292">
        <v>1.55</v>
      </c>
      <c r="L222" s="292">
        <v>1.58</v>
      </c>
      <c r="M222" s="292">
        <v>1.61</v>
      </c>
      <c r="N222" s="292">
        <v>1.6500000000000001</v>
      </c>
      <c r="O222" s="290"/>
      <c r="P222" s="290"/>
      <c r="Q222" s="290"/>
    </row>
    <row r="223" spans="1:17">
      <c r="A223" s="290" t="str">
        <f t="shared" si="3"/>
        <v>Male - T64 - High Jump</v>
      </c>
      <c r="B223" s="290" t="s">
        <v>150</v>
      </c>
      <c r="C223" s="291" t="s">
        <v>609</v>
      </c>
      <c r="D223" s="290" t="s">
        <v>271</v>
      </c>
      <c r="E223" s="290" t="s">
        <v>189</v>
      </c>
      <c r="F223" s="292">
        <v>1.67</v>
      </c>
      <c r="G223" s="292">
        <v>1.7</v>
      </c>
      <c r="H223" s="292">
        <v>1.72</v>
      </c>
      <c r="I223" s="292">
        <v>1.75</v>
      </c>
      <c r="J223" s="292">
        <v>1.78</v>
      </c>
      <c r="K223" s="292">
        <v>1.81</v>
      </c>
      <c r="L223" s="292">
        <v>1.84</v>
      </c>
      <c r="M223" s="292">
        <v>1.87</v>
      </c>
      <c r="N223" s="292">
        <v>1.92</v>
      </c>
      <c r="O223" s="290"/>
      <c r="P223" s="290"/>
      <c r="Q223" s="290"/>
    </row>
    <row r="224" spans="1:17">
      <c r="A224" s="290" t="str">
        <f t="shared" si="3"/>
        <v>Female - F20 - High Jump</v>
      </c>
      <c r="B224" s="290" t="s">
        <v>151</v>
      </c>
      <c r="C224" s="291" t="s">
        <v>783</v>
      </c>
      <c r="D224" s="290" t="s">
        <v>271</v>
      </c>
      <c r="E224" s="290" t="s">
        <v>189</v>
      </c>
      <c r="F224" s="292">
        <v>1.1499999999999999</v>
      </c>
      <c r="G224" s="292">
        <v>1.18</v>
      </c>
      <c r="H224" s="292">
        <v>1.21</v>
      </c>
      <c r="I224" s="292">
        <v>1.24</v>
      </c>
      <c r="J224" s="292">
        <v>1.27</v>
      </c>
      <c r="K224" s="292">
        <v>1.3</v>
      </c>
      <c r="L224" s="292">
        <v>1.33</v>
      </c>
      <c r="M224" s="292">
        <v>1.37</v>
      </c>
      <c r="N224" s="292">
        <v>1.4</v>
      </c>
      <c r="O224" s="290"/>
      <c r="P224" s="290"/>
      <c r="Q224" s="290"/>
    </row>
    <row r="225" spans="1:17">
      <c r="A225" s="290" t="str">
        <f t="shared" si="3"/>
        <v>Female - T43-44 - High Jump</v>
      </c>
      <c r="B225" s="290" t="s">
        <v>151</v>
      </c>
      <c r="C225" s="291" t="s">
        <v>784</v>
      </c>
      <c r="D225" s="290" t="s">
        <v>271</v>
      </c>
      <c r="E225" s="290" t="s">
        <v>189</v>
      </c>
      <c r="F225" s="292">
        <v>1.03</v>
      </c>
      <c r="G225" s="292">
        <v>1.05</v>
      </c>
      <c r="H225" s="292">
        <v>1.07</v>
      </c>
      <c r="I225" s="292">
        <v>1.0900000000000001</v>
      </c>
      <c r="J225" s="292">
        <v>1.1100000000000001</v>
      </c>
      <c r="K225" s="292">
        <v>1.1299999999999999</v>
      </c>
      <c r="L225" s="292">
        <v>1.1499999999999999</v>
      </c>
      <c r="M225" s="292">
        <v>1.18</v>
      </c>
      <c r="N225" s="292">
        <v>1.21</v>
      </c>
      <c r="O225" s="290"/>
      <c r="P225" s="290"/>
      <c r="Q225" s="290"/>
    </row>
    <row r="226" spans="1:17">
      <c r="A226" s="290" t="str">
        <f t="shared" si="3"/>
        <v>Female - T62 - High Jump</v>
      </c>
      <c r="B226" s="290" t="s">
        <v>151</v>
      </c>
      <c r="C226" s="291" t="s">
        <v>607</v>
      </c>
      <c r="D226" s="290" t="s">
        <v>271</v>
      </c>
      <c r="E226" s="290" t="s">
        <v>189</v>
      </c>
      <c r="F226" s="292">
        <v>1.03</v>
      </c>
      <c r="G226" s="292">
        <v>1.05</v>
      </c>
      <c r="H226" s="292">
        <v>1.07</v>
      </c>
      <c r="I226" s="292">
        <v>1.0900000000000001</v>
      </c>
      <c r="J226" s="292">
        <v>1.1100000000000001</v>
      </c>
      <c r="K226" s="292">
        <v>1.1299999999999999</v>
      </c>
      <c r="L226" s="292">
        <v>1.1499999999999999</v>
      </c>
      <c r="M226" s="292">
        <v>1.18</v>
      </c>
      <c r="N226" s="292">
        <v>1.21</v>
      </c>
      <c r="O226" s="290"/>
      <c r="P226" s="290"/>
      <c r="Q226" s="290"/>
    </row>
    <row r="227" spans="1:17">
      <c r="A227" s="296" t="str">
        <f t="shared" si="3"/>
        <v>Female - T64 - High Jump</v>
      </c>
      <c r="B227" s="296" t="s">
        <v>151</v>
      </c>
      <c r="C227" s="297" t="s">
        <v>609</v>
      </c>
      <c r="D227" s="296" t="s">
        <v>271</v>
      </c>
      <c r="E227" s="296" t="s">
        <v>189</v>
      </c>
      <c r="F227" s="298">
        <v>1.03</v>
      </c>
      <c r="G227" s="298">
        <v>1.05</v>
      </c>
      <c r="H227" s="298">
        <v>1.07</v>
      </c>
      <c r="I227" s="298">
        <v>1.0900000000000001</v>
      </c>
      <c r="J227" s="298">
        <v>1.1100000000000001</v>
      </c>
      <c r="K227" s="298">
        <v>1.1299999999999999</v>
      </c>
      <c r="L227" s="298">
        <v>1.1499999999999999</v>
      </c>
      <c r="M227" s="298">
        <v>1.18</v>
      </c>
      <c r="N227" s="298">
        <v>1.21</v>
      </c>
      <c r="O227" s="296"/>
      <c r="P227" s="296"/>
      <c r="Q227" s="296"/>
    </row>
    <row r="228" spans="1:17">
      <c r="A228" s="290" t="str">
        <f t="shared" si="3"/>
        <v>Male - F11 - Shot Putt</v>
      </c>
      <c r="B228" s="291" t="s">
        <v>150</v>
      </c>
      <c r="C228" s="291" t="s">
        <v>785</v>
      </c>
      <c r="D228" s="290" t="s">
        <v>270</v>
      </c>
      <c r="E228" s="291" t="s">
        <v>810</v>
      </c>
      <c r="F228" s="292">
        <v>4.5</v>
      </c>
      <c r="G228" s="292">
        <v>5.25</v>
      </c>
      <c r="H228" s="292">
        <v>6</v>
      </c>
      <c r="I228" s="292">
        <v>6.75</v>
      </c>
      <c r="J228" s="292">
        <v>7.5</v>
      </c>
      <c r="K228" s="292">
        <v>8.25</v>
      </c>
      <c r="L228" s="292">
        <v>9</v>
      </c>
      <c r="M228" s="292">
        <v>9.6</v>
      </c>
      <c r="N228" s="292">
        <v>10</v>
      </c>
      <c r="O228" s="290"/>
      <c r="P228" s="290"/>
      <c r="Q228" s="290"/>
    </row>
    <row r="229" spans="1:17">
      <c r="A229" s="290" t="str">
        <f t="shared" si="3"/>
        <v>Male - F12 - Shot Putt</v>
      </c>
      <c r="B229" s="291" t="s">
        <v>150</v>
      </c>
      <c r="C229" s="291" t="s">
        <v>786</v>
      </c>
      <c r="D229" s="290" t="s">
        <v>270</v>
      </c>
      <c r="E229" s="291" t="s">
        <v>810</v>
      </c>
      <c r="F229" s="292">
        <v>6.5</v>
      </c>
      <c r="G229" s="292">
        <v>7</v>
      </c>
      <c r="H229" s="292">
        <v>7.5</v>
      </c>
      <c r="I229" s="292">
        <v>8</v>
      </c>
      <c r="J229" s="292">
        <v>8.5</v>
      </c>
      <c r="K229" s="292">
        <v>9</v>
      </c>
      <c r="L229" s="292">
        <v>9.5</v>
      </c>
      <c r="M229" s="292">
        <v>10</v>
      </c>
      <c r="N229" s="292">
        <v>10.5</v>
      </c>
      <c r="O229" s="290"/>
      <c r="P229" s="290"/>
      <c r="Q229" s="290"/>
    </row>
    <row r="230" spans="1:17">
      <c r="A230" s="290" t="str">
        <f t="shared" si="3"/>
        <v>Male - F13 - Shot Putt</v>
      </c>
      <c r="B230" s="291" t="s">
        <v>150</v>
      </c>
      <c r="C230" s="291" t="s">
        <v>787</v>
      </c>
      <c r="D230" s="290" t="s">
        <v>270</v>
      </c>
      <c r="E230" s="291" t="s">
        <v>810</v>
      </c>
      <c r="F230" s="292">
        <v>4.5</v>
      </c>
      <c r="G230" s="292">
        <v>5.25</v>
      </c>
      <c r="H230" s="292">
        <v>6</v>
      </c>
      <c r="I230" s="292">
        <v>6.75</v>
      </c>
      <c r="J230" s="292">
        <v>7.5</v>
      </c>
      <c r="K230" s="292">
        <v>8.25</v>
      </c>
      <c r="L230" s="292">
        <v>9</v>
      </c>
      <c r="M230" s="292">
        <v>9.6</v>
      </c>
      <c r="N230" s="292">
        <v>10</v>
      </c>
      <c r="O230" s="290"/>
      <c r="P230" s="290"/>
      <c r="Q230" s="290"/>
    </row>
    <row r="231" spans="1:17">
      <c r="A231" s="290" t="str">
        <f t="shared" si="3"/>
        <v>Male - F20 - Shot Putt</v>
      </c>
      <c r="B231" s="291" t="s">
        <v>150</v>
      </c>
      <c r="C231" s="291" t="s">
        <v>783</v>
      </c>
      <c r="D231" s="290" t="s">
        <v>270</v>
      </c>
      <c r="E231" s="291" t="s">
        <v>810</v>
      </c>
      <c r="F231" s="292">
        <v>5.55</v>
      </c>
      <c r="G231" s="292">
        <v>6.4</v>
      </c>
      <c r="H231" s="292">
        <v>7.2</v>
      </c>
      <c r="I231" s="292">
        <v>8</v>
      </c>
      <c r="J231" s="292">
        <v>8.8000000000000007</v>
      </c>
      <c r="K231" s="292">
        <v>9.6</v>
      </c>
      <c r="L231" s="292">
        <v>10.4</v>
      </c>
      <c r="M231" s="292">
        <v>11.2</v>
      </c>
      <c r="N231" s="292">
        <v>12.2</v>
      </c>
      <c r="O231" s="290"/>
      <c r="P231" s="290"/>
      <c r="Q231" s="290"/>
    </row>
    <row r="232" spans="1:17">
      <c r="A232" s="290" t="str">
        <f t="shared" si="3"/>
        <v>Male - F32 - Shot Putt</v>
      </c>
      <c r="B232" s="291" t="s">
        <v>150</v>
      </c>
      <c r="C232" s="291" t="s">
        <v>788</v>
      </c>
      <c r="D232" s="290" t="s">
        <v>270</v>
      </c>
      <c r="E232" s="291" t="s">
        <v>810</v>
      </c>
      <c r="F232" s="292">
        <v>2.5</v>
      </c>
      <c r="G232" s="292">
        <v>3</v>
      </c>
      <c r="H232" s="292">
        <v>3.5</v>
      </c>
      <c r="I232" s="292">
        <v>4</v>
      </c>
      <c r="J232" s="292">
        <v>4.25</v>
      </c>
      <c r="K232" s="292">
        <v>4.5</v>
      </c>
      <c r="L232" s="292">
        <v>4.75</v>
      </c>
      <c r="M232" s="292">
        <v>5</v>
      </c>
      <c r="N232" s="292">
        <v>5.25</v>
      </c>
      <c r="O232" s="290"/>
      <c r="P232" s="290"/>
      <c r="Q232" s="290"/>
    </row>
    <row r="233" spans="1:17">
      <c r="A233" s="290" t="str">
        <f t="shared" si="3"/>
        <v>Male - F33 - Shot Putt</v>
      </c>
      <c r="B233" s="291" t="s">
        <v>150</v>
      </c>
      <c r="C233" s="291" t="s">
        <v>789</v>
      </c>
      <c r="D233" s="290" t="s">
        <v>270</v>
      </c>
      <c r="E233" s="291" t="s">
        <v>810</v>
      </c>
      <c r="F233" s="292">
        <v>3.5</v>
      </c>
      <c r="G233" s="292">
        <v>4.4000000000000004</v>
      </c>
      <c r="H233" s="292">
        <v>5.3</v>
      </c>
      <c r="I233" s="292">
        <v>6.2</v>
      </c>
      <c r="J233" s="292">
        <v>7.1</v>
      </c>
      <c r="K233" s="292">
        <v>8</v>
      </c>
      <c r="L233" s="292">
        <v>8.9</v>
      </c>
      <c r="M233" s="292">
        <v>9.8000000000000007</v>
      </c>
      <c r="N233" s="292">
        <v>10.7</v>
      </c>
      <c r="O233" s="290"/>
      <c r="P233" s="290"/>
      <c r="Q233" s="290"/>
    </row>
    <row r="234" spans="1:17">
      <c r="A234" s="290" t="str">
        <f t="shared" si="3"/>
        <v>Male - F34 - Shot Putt</v>
      </c>
      <c r="B234" s="291" t="s">
        <v>150</v>
      </c>
      <c r="C234" s="291" t="s">
        <v>790</v>
      </c>
      <c r="D234" s="290" t="s">
        <v>270</v>
      </c>
      <c r="E234" s="291" t="s">
        <v>810</v>
      </c>
      <c r="F234" s="292">
        <v>5.8</v>
      </c>
      <c r="G234" s="292">
        <v>6.4</v>
      </c>
      <c r="H234" s="292">
        <v>7.2</v>
      </c>
      <c r="I234" s="292">
        <v>8</v>
      </c>
      <c r="J234" s="292">
        <v>8.8000000000000007</v>
      </c>
      <c r="K234" s="292">
        <v>9.1</v>
      </c>
      <c r="L234" s="292">
        <v>9.5</v>
      </c>
      <c r="M234" s="292">
        <v>9.9</v>
      </c>
      <c r="N234" s="292">
        <v>10.4</v>
      </c>
      <c r="O234" s="290"/>
      <c r="P234" s="290"/>
      <c r="Q234" s="290"/>
    </row>
    <row r="235" spans="1:17">
      <c r="A235" s="290" t="str">
        <f t="shared" si="3"/>
        <v>Male - F35 - Shot Putt</v>
      </c>
      <c r="B235" s="291" t="s">
        <v>150</v>
      </c>
      <c r="C235" s="291" t="s">
        <v>791</v>
      </c>
      <c r="D235" s="290" t="s">
        <v>270</v>
      </c>
      <c r="E235" s="291" t="s">
        <v>810</v>
      </c>
      <c r="F235" s="292">
        <v>4</v>
      </c>
      <c r="G235" s="292">
        <v>5.25</v>
      </c>
      <c r="H235" s="292">
        <v>6.5</v>
      </c>
      <c r="I235" s="292">
        <v>7.75</v>
      </c>
      <c r="J235" s="292">
        <v>9</v>
      </c>
      <c r="K235" s="292">
        <v>10.5</v>
      </c>
      <c r="L235" s="292">
        <v>12</v>
      </c>
      <c r="M235" s="292">
        <v>13</v>
      </c>
      <c r="N235" s="292">
        <v>13.55</v>
      </c>
      <c r="O235" s="290"/>
      <c r="P235" s="290"/>
      <c r="Q235" s="290"/>
    </row>
    <row r="236" spans="1:17">
      <c r="A236" s="290" t="str">
        <f t="shared" si="3"/>
        <v>Male - F36 - Shot Putt</v>
      </c>
      <c r="B236" s="291" t="s">
        <v>150</v>
      </c>
      <c r="C236" s="291" t="s">
        <v>792</v>
      </c>
      <c r="D236" s="290" t="s">
        <v>270</v>
      </c>
      <c r="E236" s="291" t="s">
        <v>810</v>
      </c>
      <c r="F236" s="292">
        <v>2.7</v>
      </c>
      <c r="G236" s="292">
        <v>3.4</v>
      </c>
      <c r="H236" s="292">
        <v>4.0999999999999996</v>
      </c>
      <c r="I236" s="292">
        <v>5</v>
      </c>
      <c r="J236" s="292">
        <v>6.1</v>
      </c>
      <c r="K236" s="292">
        <v>7.3</v>
      </c>
      <c r="L236" s="292">
        <v>8.5</v>
      </c>
      <c r="M236" s="292">
        <v>9.6999999999999993</v>
      </c>
      <c r="N236" s="292">
        <v>10.9</v>
      </c>
      <c r="O236" s="290"/>
      <c r="P236" s="290"/>
      <c r="Q236" s="290"/>
    </row>
    <row r="237" spans="1:17">
      <c r="A237" s="290" t="str">
        <f t="shared" si="3"/>
        <v>Male - F37 - Shot Putt</v>
      </c>
      <c r="B237" s="291" t="s">
        <v>150</v>
      </c>
      <c r="C237" s="291" t="s">
        <v>793</v>
      </c>
      <c r="D237" s="290" t="s">
        <v>270</v>
      </c>
      <c r="E237" s="291" t="s">
        <v>810</v>
      </c>
      <c r="F237" s="292">
        <v>9.5</v>
      </c>
      <c r="G237" s="292">
        <v>10</v>
      </c>
      <c r="H237" s="292">
        <v>10.3</v>
      </c>
      <c r="I237" s="292">
        <v>10.6</v>
      </c>
      <c r="J237" s="292">
        <v>10.9</v>
      </c>
      <c r="K237" s="292">
        <v>11.25</v>
      </c>
      <c r="L237" s="292">
        <v>11.6</v>
      </c>
      <c r="M237" s="292">
        <v>12</v>
      </c>
      <c r="N237" s="292">
        <v>12.3</v>
      </c>
      <c r="O237" s="290"/>
      <c r="P237" s="290"/>
      <c r="Q237" s="290"/>
    </row>
    <row r="238" spans="1:17">
      <c r="A238" s="290" t="str">
        <f t="shared" si="3"/>
        <v>Male - F38 - Shot Putt</v>
      </c>
      <c r="B238" s="291" t="s">
        <v>150</v>
      </c>
      <c r="C238" s="291" t="s">
        <v>794</v>
      </c>
      <c r="D238" s="290" t="s">
        <v>270</v>
      </c>
      <c r="E238" s="291" t="s">
        <v>810</v>
      </c>
      <c r="F238" s="292">
        <v>4.5</v>
      </c>
      <c r="G238" s="292">
        <v>5.7</v>
      </c>
      <c r="H238" s="292">
        <v>6.9</v>
      </c>
      <c r="I238" s="292">
        <v>8.1</v>
      </c>
      <c r="J238" s="292">
        <v>9.3000000000000007</v>
      </c>
      <c r="K238" s="292">
        <v>10.5</v>
      </c>
      <c r="L238" s="292">
        <v>11.7</v>
      </c>
      <c r="M238" s="292">
        <v>12.9</v>
      </c>
      <c r="N238" s="292">
        <v>14.1</v>
      </c>
      <c r="O238" s="290"/>
      <c r="P238" s="290"/>
      <c r="Q238" s="290"/>
    </row>
    <row r="239" spans="1:17">
      <c r="A239" s="290" t="str">
        <f t="shared" si="3"/>
        <v>Male - F40 - Shot Putt</v>
      </c>
      <c r="B239" s="291" t="s">
        <v>150</v>
      </c>
      <c r="C239" s="291" t="s">
        <v>795</v>
      </c>
      <c r="D239" s="290" t="s">
        <v>270</v>
      </c>
      <c r="E239" s="291" t="s">
        <v>810</v>
      </c>
      <c r="F239" s="292">
        <v>7.2</v>
      </c>
      <c r="G239" s="292">
        <v>7.5</v>
      </c>
      <c r="H239" s="292">
        <v>7.75</v>
      </c>
      <c r="I239" s="292">
        <v>8</v>
      </c>
      <c r="J239" s="292">
        <v>8.1999999999999993</v>
      </c>
      <c r="K239" s="292">
        <v>8.5</v>
      </c>
      <c r="L239" s="292">
        <v>8.75</v>
      </c>
      <c r="M239" s="292">
        <v>9.1</v>
      </c>
      <c r="N239" s="292">
        <v>9.5</v>
      </c>
      <c r="O239" s="290"/>
      <c r="P239" s="290"/>
      <c r="Q239" s="290"/>
    </row>
    <row r="240" spans="1:17">
      <c r="A240" s="290" t="str">
        <f t="shared" si="3"/>
        <v>Male - F41 - Shot Putt</v>
      </c>
      <c r="B240" s="291" t="s">
        <v>150</v>
      </c>
      <c r="C240" s="291" t="s">
        <v>796</v>
      </c>
      <c r="D240" s="290" t="s">
        <v>270</v>
      </c>
      <c r="E240" s="291" t="s">
        <v>810</v>
      </c>
      <c r="F240" s="292">
        <v>4.5</v>
      </c>
      <c r="G240" s="292">
        <v>5.75</v>
      </c>
      <c r="H240" s="292">
        <v>7</v>
      </c>
      <c r="I240" s="292">
        <v>8</v>
      </c>
      <c r="J240" s="292">
        <v>9</v>
      </c>
      <c r="K240" s="292">
        <v>10</v>
      </c>
      <c r="L240" s="292">
        <v>10.5</v>
      </c>
      <c r="M240" s="292">
        <v>11</v>
      </c>
      <c r="N240" s="292">
        <v>11.5</v>
      </c>
      <c r="O240" s="290"/>
      <c r="P240" s="290"/>
      <c r="Q240" s="290"/>
    </row>
    <row r="241" spans="1:17">
      <c r="A241" s="290" t="str">
        <f t="shared" si="3"/>
        <v>Male - F42 - Shot Putt</v>
      </c>
      <c r="B241" s="291" t="s">
        <v>150</v>
      </c>
      <c r="C241" s="291" t="s">
        <v>797</v>
      </c>
      <c r="D241" s="290" t="s">
        <v>270</v>
      </c>
      <c r="E241" s="291" t="s">
        <v>810</v>
      </c>
      <c r="F241" s="292">
        <v>9</v>
      </c>
      <c r="G241" s="292">
        <v>10.199999999999999</v>
      </c>
      <c r="H241" s="292">
        <v>10.5</v>
      </c>
      <c r="I241" s="292">
        <v>10.8</v>
      </c>
      <c r="J241" s="292">
        <v>11.1</v>
      </c>
      <c r="K241" s="292">
        <v>11.5</v>
      </c>
      <c r="L241" s="292">
        <v>11.8</v>
      </c>
      <c r="M241" s="292">
        <v>12.3</v>
      </c>
      <c r="N241" s="292">
        <v>12.8</v>
      </c>
      <c r="O241" s="290"/>
      <c r="P241" s="290"/>
      <c r="Q241" s="290"/>
    </row>
    <row r="242" spans="1:17">
      <c r="A242" s="290" t="str">
        <f t="shared" si="3"/>
        <v>Male - F43/44 - Shot Putt</v>
      </c>
      <c r="B242" s="291" t="s">
        <v>150</v>
      </c>
      <c r="C242" s="291" t="s">
        <v>798</v>
      </c>
      <c r="D242" s="290" t="s">
        <v>270</v>
      </c>
      <c r="E242" s="291" t="s">
        <v>810</v>
      </c>
      <c r="F242" s="292">
        <v>6</v>
      </c>
      <c r="G242" s="292">
        <v>7</v>
      </c>
      <c r="H242" s="292">
        <v>8</v>
      </c>
      <c r="I242" s="292">
        <v>9</v>
      </c>
      <c r="J242" s="292">
        <v>10.5</v>
      </c>
      <c r="K242" s="292">
        <v>12</v>
      </c>
      <c r="L242" s="292">
        <v>12.5</v>
      </c>
      <c r="M242" s="292">
        <v>13</v>
      </c>
      <c r="N242" s="292">
        <v>14</v>
      </c>
      <c r="O242" s="290"/>
      <c r="P242" s="290"/>
      <c r="Q242" s="290"/>
    </row>
    <row r="243" spans="1:17">
      <c r="A243" s="290" t="str">
        <f t="shared" si="3"/>
        <v>Male - F46 - Shot Putt</v>
      </c>
      <c r="B243" s="291" t="s">
        <v>150</v>
      </c>
      <c r="C243" s="291" t="s">
        <v>799</v>
      </c>
      <c r="D243" s="290" t="s">
        <v>270</v>
      </c>
      <c r="E243" s="291" t="s">
        <v>810</v>
      </c>
      <c r="F243" s="292">
        <v>8</v>
      </c>
      <c r="G243" s="292">
        <v>9</v>
      </c>
      <c r="H243" s="292">
        <v>10</v>
      </c>
      <c r="I243" s="292">
        <v>11</v>
      </c>
      <c r="J243" s="292">
        <v>11.5</v>
      </c>
      <c r="K243" s="292">
        <v>12</v>
      </c>
      <c r="L243" s="292">
        <v>12.5</v>
      </c>
      <c r="M243" s="292">
        <v>13</v>
      </c>
      <c r="N243" s="292">
        <v>14</v>
      </c>
      <c r="O243" s="290"/>
      <c r="P243" s="290"/>
      <c r="Q243" s="290"/>
    </row>
    <row r="244" spans="1:17">
      <c r="A244" s="290" t="str">
        <f t="shared" si="3"/>
        <v>Male - F52 - Shot Putt</v>
      </c>
      <c r="B244" s="291" t="s">
        <v>150</v>
      </c>
      <c r="C244" s="291" t="s">
        <v>800</v>
      </c>
      <c r="D244" s="290" t="s">
        <v>270</v>
      </c>
      <c r="E244" s="291" t="s">
        <v>810</v>
      </c>
      <c r="F244" s="292">
        <v>6.3</v>
      </c>
      <c r="G244" s="292">
        <v>6.5</v>
      </c>
      <c r="H244" s="292">
        <v>6.8</v>
      </c>
      <c r="I244" s="292">
        <v>7</v>
      </c>
      <c r="J244" s="292">
        <v>7.25</v>
      </c>
      <c r="K244" s="292">
        <v>7.5</v>
      </c>
      <c r="L244" s="292">
        <v>7.85</v>
      </c>
      <c r="M244" s="292">
        <v>8.1999999999999993</v>
      </c>
      <c r="N244" s="292">
        <v>8.6</v>
      </c>
      <c r="O244" s="290"/>
      <c r="P244" s="290"/>
      <c r="Q244" s="290"/>
    </row>
    <row r="245" spans="1:17">
      <c r="A245" s="290" t="str">
        <f t="shared" si="3"/>
        <v>Male - F53 - Shot Putt</v>
      </c>
      <c r="B245" s="291" t="s">
        <v>150</v>
      </c>
      <c r="C245" s="291" t="s">
        <v>801</v>
      </c>
      <c r="D245" s="290" t="s">
        <v>270</v>
      </c>
      <c r="E245" s="291" t="s">
        <v>810</v>
      </c>
      <c r="F245" s="292">
        <v>5.5</v>
      </c>
      <c r="G245" s="292">
        <v>5.7</v>
      </c>
      <c r="H245" s="292">
        <v>5.9</v>
      </c>
      <c r="I245" s="292">
        <v>6.1</v>
      </c>
      <c r="J245" s="292">
        <v>6.35</v>
      </c>
      <c r="K245" s="292">
        <v>6.6</v>
      </c>
      <c r="L245" s="292">
        <v>6.8500000000000005</v>
      </c>
      <c r="M245" s="292">
        <v>7.15</v>
      </c>
      <c r="N245" s="292">
        <v>7.5</v>
      </c>
      <c r="O245" s="290"/>
      <c r="P245" s="290"/>
      <c r="Q245" s="290"/>
    </row>
    <row r="246" spans="1:17">
      <c r="A246" s="290" t="str">
        <f t="shared" si="3"/>
        <v>Male - F54 - Shot Putt</v>
      </c>
      <c r="B246" s="291" t="s">
        <v>150</v>
      </c>
      <c r="C246" s="291" t="s">
        <v>802</v>
      </c>
      <c r="D246" s="290" t="s">
        <v>270</v>
      </c>
      <c r="E246" s="291" t="s">
        <v>810</v>
      </c>
      <c r="F246" s="292">
        <v>5.5</v>
      </c>
      <c r="G246" s="292">
        <v>6</v>
      </c>
      <c r="H246" s="292">
        <v>6.25</v>
      </c>
      <c r="I246" s="292">
        <v>6.5</v>
      </c>
      <c r="J246" s="292">
        <v>6.75</v>
      </c>
      <c r="K246" s="292">
        <v>7</v>
      </c>
      <c r="L246" s="292">
        <v>7.5</v>
      </c>
      <c r="M246" s="292">
        <v>8</v>
      </c>
      <c r="N246" s="292">
        <v>8.5</v>
      </c>
      <c r="O246" s="290"/>
      <c r="P246" s="290"/>
      <c r="Q246" s="290"/>
    </row>
    <row r="247" spans="1:17">
      <c r="A247" s="290" t="str">
        <f t="shared" si="3"/>
        <v>Male - F55 - Shot Putt</v>
      </c>
      <c r="B247" s="291" t="s">
        <v>150</v>
      </c>
      <c r="C247" s="291" t="s">
        <v>803</v>
      </c>
      <c r="D247" s="290" t="s">
        <v>270</v>
      </c>
      <c r="E247" s="291" t="s">
        <v>810</v>
      </c>
      <c r="F247" s="292">
        <v>5.9</v>
      </c>
      <c r="G247" s="292">
        <v>6.8</v>
      </c>
      <c r="H247" s="292">
        <v>7.7</v>
      </c>
      <c r="I247" s="292">
        <v>8.3000000000000007</v>
      </c>
      <c r="J247" s="292">
        <v>8.6</v>
      </c>
      <c r="K247" s="292">
        <v>8.9</v>
      </c>
      <c r="L247" s="292">
        <v>9.3000000000000007</v>
      </c>
      <c r="M247" s="292">
        <v>9.6999999999999993</v>
      </c>
      <c r="N247" s="292">
        <v>10.15</v>
      </c>
      <c r="O247" s="290"/>
      <c r="P247" s="290"/>
      <c r="Q247" s="290"/>
    </row>
    <row r="248" spans="1:17">
      <c r="A248" s="290" t="str">
        <f t="shared" si="3"/>
        <v>Male - F56 - Shot Putt</v>
      </c>
      <c r="B248" s="291" t="s">
        <v>150</v>
      </c>
      <c r="C248" s="291" t="s">
        <v>804</v>
      </c>
      <c r="D248" s="290" t="s">
        <v>270</v>
      </c>
      <c r="E248" s="291" t="s">
        <v>810</v>
      </c>
      <c r="F248" s="292">
        <v>5.4</v>
      </c>
      <c r="G248" s="292">
        <v>6.5</v>
      </c>
      <c r="H248" s="292">
        <v>7.5</v>
      </c>
      <c r="I248" s="292">
        <v>8</v>
      </c>
      <c r="J248" s="292">
        <v>8.5</v>
      </c>
      <c r="K248" s="292">
        <v>9</v>
      </c>
      <c r="L248" s="292">
        <v>9.3000000000000007</v>
      </c>
      <c r="M248" s="292">
        <v>9.6999999999999993</v>
      </c>
      <c r="N248" s="292">
        <v>10.1</v>
      </c>
      <c r="O248" s="290"/>
      <c r="P248" s="290"/>
      <c r="Q248" s="290"/>
    </row>
    <row r="249" spans="1:17">
      <c r="A249" s="290" t="str">
        <f t="shared" si="3"/>
        <v>Male - F57 - Shot Putt</v>
      </c>
      <c r="B249" s="291" t="s">
        <v>150</v>
      </c>
      <c r="C249" s="291" t="s">
        <v>805</v>
      </c>
      <c r="D249" s="290" t="s">
        <v>270</v>
      </c>
      <c r="E249" s="291" t="s">
        <v>810</v>
      </c>
      <c r="F249" s="292">
        <v>6.1</v>
      </c>
      <c r="G249" s="292">
        <v>6.6</v>
      </c>
      <c r="H249" s="292">
        <v>7.1</v>
      </c>
      <c r="I249" s="292">
        <v>7.6</v>
      </c>
      <c r="J249" s="292">
        <v>8.1</v>
      </c>
      <c r="K249" s="292">
        <v>8.6</v>
      </c>
      <c r="L249" s="292">
        <v>9.1</v>
      </c>
      <c r="M249" s="292">
        <v>9.6</v>
      </c>
      <c r="N249" s="292">
        <v>10.1</v>
      </c>
      <c r="O249" s="290"/>
      <c r="P249" s="290"/>
      <c r="Q249" s="290"/>
    </row>
    <row r="250" spans="1:17">
      <c r="A250" s="290" t="str">
        <f t="shared" si="3"/>
        <v>Male - F61 - Shot Putt</v>
      </c>
      <c r="B250" s="291" t="s">
        <v>150</v>
      </c>
      <c r="C250" s="291" t="s">
        <v>806</v>
      </c>
      <c r="D250" s="290" t="s">
        <v>270</v>
      </c>
      <c r="E250" s="291" t="s">
        <v>810</v>
      </c>
      <c r="F250" s="292">
        <v>9.9</v>
      </c>
      <c r="G250" s="292">
        <v>10.199999999999999</v>
      </c>
      <c r="H250" s="292">
        <v>10.5</v>
      </c>
      <c r="I250" s="292">
        <v>10.8</v>
      </c>
      <c r="J250" s="292">
        <v>11.15</v>
      </c>
      <c r="K250" s="292">
        <v>11.5</v>
      </c>
      <c r="L250" s="292">
        <v>11.9</v>
      </c>
      <c r="M250" s="292">
        <v>12.3</v>
      </c>
      <c r="N250" s="292">
        <v>12.8</v>
      </c>
      <c r="O250" s="290"/>
      <c r="P250" s="290"/>
      <c r="Q250" s="290"/>
    </row>
    <row r="251" spans="1:17">
      <c r="A251" s="290" t="str">
        <f t="shared" si="3"/>
        <v>Male - F62 - Shot Putt</v>
      </c>
      <c r="B251" s="291" t="s">
        <v>150</v>
      </c>
      <c r="C251" s="291" t="s">
        <v>807</v>
      </c>
      <c r="D251" s="290" t="s">
        <v>270</v>
      </c>
      <c r="E251" s="291" t="s">
        <v>810</v>
      </c>
      <c r="F251" s="292">
        <v>7.1</v>
      </c>
      <c r="G251" s="292">
        <v>7.4</v>
      </c>
      <c r="H251" s="292">
        <v>7.7</v>
      </c>
      <c r="I251" s="292">
        <v>8</v>
      </c>
      <c r="J251" s="292">
        <v>8.3000000000000007</v>
      </c>
      <c r="K251" s="292">
        <v>8.6</v>
      </c>
      <c r="L251" s="292">
        <v>8.9</v>
      </c>
      <c r="M251" s="292">
        <v>7.2</v>
      </c>
      <c r="N251" s="292">
        <v>7.5</v>
      </c>
      <c r="O251" s="290"/>
      <c r="P251" s="290"/>
      <c r="Q251" s="290"/>
    </row>
    <row r="252" spans="1:17">
      <c r="A252" s="290" t="str">
        <f t="shared" si="3"/>
        <v>Male - F63 - Shot Putt</v>
      </c>
      <c r="B252" s="291" t="s">
        <v>150</v>
      </c>
      <c r="C252" s="291" t="s">
        <v>808</v>
      </c>
      <c r="D252" s="290" t="s">
        <v>270</v>
      </c>
      <c r="E252" s="291" t="s">
        <v>810</v>
      </c>
      <c r="F252" s="292">
        <v>9.9</v>
      </c>
      <c r="G252" s="292">
        <v>10.199999999999999</v>
      </c>
      <c r="H252" s="292">
        <v>10.5</v>
      </c>
      <c r="I252" s="292">
        <v>10.8</v>
      </c>
      <c r="J252" s="292">
        <v>11.15</v>
      </c>
      <c r="K252" s="292">
        <v>11.5</v>
      </c>
      <c r="L252" s="292">
        <v>11.9</v>
      </c>
      <c r="M252" s="292">
        <v>12.3</v>
      </c>
      <c r="N252" s="292">
        <v>12.8</v>
      </c>
      <c r="O252" s="290"/>
      <c r="P252" s="290"/>
      <c r="Q252" s="290"/>
    </row>
    <row r="253" spans="1:17">
      <c r="A253" s="290" t="str">
        <f t="shared" si="3"/>
        <v>Male - F64 - Shot Putt</v>
      </c>
      <c r="B253" s="291" t="s">
        <v>150</v>
      </c>
      <c r="C253" s="291" t="s">
        <v>809</v>
      </c>
      <c r="D253" s="290" t="s">
        <v>270</v>
      </c>
      <c r="E253" s="291" t="s">
        <v>810</v>
      </c>
      <c r="F253" s="292">
        <v>8.3000000000000007</v>
      </c>
      <c r="G253" s="292">
        <v>8.5</v>
      </c>
      <c r="H253" s="292">
        <v>8.8000000000000007</v>
      </c>
      <c r="I253" s="292">
        <v>9.1</v>
      </c>
      <c r="J253" s="292">
        <v>9.4</v>
      </c>
      <c r="K253" s="292">
        <v>9.6999999999999993</v>
      </c>
      <c r="L253" s="292">
        <v>10</v>
      </c>
      <c r="M253" s="292">
        <v>10.3</v>
      </c>
      <c r="N253" s="292">
        <v>10.6</v>
      </c>
      <c r="O253" s="290"/>
      <c r="P253" s="290"/>
      <c r="Q253" s="290"/>
    </row>
    <row r="254" spans="1:17">
      <c r="A254" s="290" t="str">
        <f t="shared" si="3"/>
        <v>Female - F11 - Shot Putt</v>
      </c>
      <c r="B254" s="290" t="s">
        <v>151</v>
      </c>
      <c r="C254" s="291" t="s">
        <v>785</v>
      </c>
      <c r="D254" s="290" t="s">
        <v>270</v>
      </c>
      <c r="E254" s="291" t="s">
        <v>810</v>
      </c>
      <c r="F254" s="292">
        <v>6</v>
      </c>
      <c r="G254" s="292">
        <v>6.1</v>
      </c>
      <c r="H254" s="292">
        <v>6.3</v>
      </c>
      <c r="I254" s="292">
        <v>6.5</v>
      </c>
      <c r="J254" s="292">
        <v>6.7</v>
      </c>
      <c r="K254" s="292">
        <v>6.9</v>
      </c>
      <c r="L254" s="292">
        <v>7.1</v>
      </c>
      <c r="M254" s="292">
        <v>7.3</v>
      </c>
      <c r="N254" s="292">
        <v>7.5</v>
      </c>
      <c r="O254" s="290"/>
      <c r="P254" s="290"/>
      <c r="Q254" s="290"/>
    </row>
    <row r="255" spans="1:17">
      <c r="A255" s="290" t="str">
        <f t="shared" si="3"/>
        <v>Female - F12 - Shot Putt</v>
      </c>
      <c r="B255" s="290" t="s">
        <v>151</v>
      </c>
      <c r="C255" s="291" t="s">
        <v>786</v>
      </c>
      <c r="D255" s="290" t="s">
        <v>270</v>
      </c>
      <c r="E255" s="291" t="s">
        <v>810</v>
      </c>
      <c r="F255" s="292">
        <v>6.5</v>
      </c>
      <c r="G255" s="292">
        <v>7.25</v>
      </c>
      <c r="H255" s="292">
        <v>8</v>
      </c>
      <c r="I255" s="292">
        <v>8.75</v>
      </c>
      <c r="J255" s="292">
        <v>9.5</v>
      </c>
      <c r="K255" s="292">
        <v>10</v>
      </c>
      <c r="L255" s="292">
        <v>10.4</v>
      </c>
      <c r="M255" s="292">
        <v>10.8</v>
      </c>
      <c r="N255" s="292">
        <v>11.4</v>
      </c>
      <c r="O255" s="290"/>
      <c r="P255" s="290"/>
      <c r="Q255" s="290"/>
    </row>
    <row r="256" spans="1:17">
      <c r="A256" s="290" t="str">
        <f t="shared" si="3"/>
        <v>Female - F13 - Shot Putt</v>
      </c>
      <c r="B256" s="290" t="s">
        <v>151</v>
      </c>
      <c r="C256" s="291" t="s">
        <v>787</v>
      </c>
      <c r="D256" s="290" t="s">
        <v>270</v>
      </c>
      <c r="E256" s="291" t="s">
        <v>810</v>
      </c>
      <c r="F256" s="292">
        <v>7</v>
      </c>
      <c r="G256" s="292">
        <v>7.15</v>
      </c>
      <c r="H256" s="292">
        <v>7.3</v>
      </c>
      <c r="I256" s="292">
        <v>7.45</v>
      </c>
      <c r="J256" s="292">
        <v>7.6</v>
      </c>
      <c r="K256" s="292">
        <v>7.75</v>
      </c>
      <c r="L256" s="292">
        <v>7.9</v>
      </c>
      <c r="M256" s="292">
        <v>8.15</v>
      </c>
      <c r="N256" s="292">
        <v>8.3000000000000007</v>
      </c>
      <c r="O256" s="290"/>
      <c r="P256" s="290"/>
      <c r="Q256" s="290"/>
    </row>
    <row r="257" spans="1:17">
      <c r="A257" s="290" t="str">
        <f t="shared" si="3"/>
        <v>Female - F20 - Shot Putt</v>
      </c>
      <c r="B257" s="290" t="s">
        <v>151</v>
      </c>
      <c r="C257" s="291" t="s">
        <v>783</v>
      </c>
      <c r="D257" s="290" t="s">
        <v>270</v>
      </c>
      <c r="E257" s="291" t="s">
        <v>810</v>
      </c>
      <c r="F257" s="292">
        <v>4</v>
      </c>
      <c r="G257" s="292">
        <v>4.7</v>
      </c>
      <c r="H257" s="292">
        <v>5.4</v>
      </c>
      <c r="I257" s="292">
        <v>6.1</v>
      </c>
      <c r="J257" s="292">
        <v>6.8</v>
      </c>
      <c r="K257" s="292">
        <v>7.5</v>
      </c>
      <c r="L257" s="292">
        <v>8.1999999999999993</v>
      </c>
      <c r="M257" s="292">
        <v>8.9</v>
      </c>
      <c r="N257" s="292">
        <v>9.4</v>
      </c>
      <c r="O257" s="290"/>
      <c r="P257" s="290"/>
      <c r="Q257" s="290"/>
    </row>
    <row r="258" spans="1:17">
      <c r="A258" s="290" t="str">
        <f t="shared" ref="A258:A307" si="4">B258&amp;" - "&amp;C258&amp;" - "&amp;E258</f>
        <v>Female - F32 - Shot Putt</v>
      </c>
      <c r="B258" s="290" t="s">
        <v>151</v>
      </c>
      <c r="C258" s="291" t="s">
        <v>788</v>
      </c>
      <c r="D258" s="290" t="s">
        <v>270</v>
      </c>
      <c r="E258" s="291" t="s">
        <v>810</v>
      </c>
      <c r="F258" s="292">
        <v>1.8</v>
      </c>
      <c r="G258" s="292">
        <v>2.2000000000000002</v>
      </c>
      <c r="H258" s="292">
        <v>2.7</v>
      </c>
      <c r="I258" s="292">
        <v>3.2</v>
      </c>
      <c r="J258" s="292">
        <v>3.7</v>
      </c>
      <c r="K258" s="292">
        <v>4.2</v>
      </c>
      <c r="L258" s="292">
        <v>4.7</v>
      </c>
      <c r="M258" s="292">
        <v>5.2</v>
      </c>
      <c r="N258" s="292">
        <v>5.7</v>
      </c>
      <c r="O258" s="290"/>
      <c r="P258" s="290"/>
      <c r="Q258" s="290"/>
    </row>
    <row r="259" spans="1:17">
      <c r="A259" s="290" t="str">
        <f t="shared" si="4"/>
        <v>Female - F33 - Shot Putt</v>
      </c>
      <c r="B259" s="290" t="s">
        <v>151</v>
      </c>
      <c r="C259" s="291" t="s">
        <v>789</v>
      </c>
      <c r="D259" s="290" t="s">
        <v>270</v>
      </c>
      <c r="E259" s="291" t="s">
        <v>810</v>
      </c>
      <c r="F259" s="292">
        <v>2.4</v>
      </c>
      <c r="G259" s="292">
        <v>2.6</v>
      </c>
      <c r="H259" s="292">
        <v>2.8</v>
      </c>
      <c r="I259" s="292">
        <v>3</v>
      </c>
      <c r="J259" s="292">
        <v>3.2</v>
      </c>
      <c r="K259" s="292">
        <v>3.4</v>
      </c>
      <c r="L259" s="292">
        <v>3.6</v>
      </c>
      <c r="M259" s="292">
        <v>3.75</v>
      </c>
      <c r="N259" s="292">
        <v>3.9</v>
      </c>
      <c r="O259" s="290"/>
      <c r="P259" s="290"/>
      <c r="Q259" s="290"/>
    </row>
    <row r="260" spans="1:17">
      <c r="A260" s="290" t="str">
        <f t="shared" si="4"/>
        <v>Female - F34 - Shot Putt</v>
      </c>
      <c r="B260" s="290" t="s">
        <v>151</v>
      </c>
      <c r="C260" s="291" t="s">
        <v>790</v>
      </c>
      <c r="D260" s="290" t="s">
        <v>270</v>
      </c>
      <c r="E260" s="291" t="s">
        <v>810</v>
      </c>
      <c r="F260" s="292">
        <v>3</v>
      </c>
      <c r="G260" s="292">
        <v>3.5</v>
      </c>
      <c r="H260" s="292">
        <v>4.0999999999999996</v>
      </c>
      <c r="I260" s="292">
        <v>4.7</v>
      </c>
      <c r="J260" s="292">
        <v>5.2</v>
      </c>
      <c r="K260" s="292">
        <v>5.7</v>
      </c>
      <c r="L260" s="292">
        <v>6.2</v>
      </c>
      <c r="M260" s="292">
        <v>6.7</v>
      </c>
      <c r="N260" s="292">
        <v>7.2</v>
      </c>
      <c r="O260" s="290"/>
      <c r="P260" s="290"/>
      <c r="Q260" s="290"/>
    </row>
    <row r="261" spans="1:17">
      <c r="A261" s="290" t="str">
        <f t="shared" si="4"/>
        <v>Female - F35 - Shot Putt</v>
      </c>
      <c r="B261" s="290" t="s">
        <v>151</v>
      </c>
      <c r="C261" s="291" t="s">
        <v>791</v>
      </c>
      <c r="D261" s="290" t="s">
        <v>270</v>
      </c>
      <c r="E261" s="291" t="s">
        <v>810</v>
      </c>
      <c r="F261" s="292">
        <v>2.9</v>
      </c>
      <c r="G261" s="292">
        <v>3.6</v>
      </c>
      <c r="H261" s="292">
        <v>4.3</v>
      </c>
      <c r="I261" s="292">
        <v>5</v>
      </c>
      <c r="J261" s="292">
        <v>5.7</v>
      </c>
      <c r="K261" s="292">
        <v>6.3</v>
      </c>
      <c r="L261" s="292">
        <v>7</v>
      </c>
      <c r="M261" s="292">
        <v>7.7</v>
      </c>
      <c r="N261" s="292">
        <v>8.4</v>
      </c>
      <c r="O261" s="290"/>
      <c r="P261" s="290"/>
      <c r="Q261" s="290"/>
    </row>
    <row r="262" spans="1:17">
      <c r="A262" s="290" t="str">
        <f t="shared" si="4"/>
        <v>Female - F36 - Shot Putt</v>
      </c>
      <c r="B262" s="290" t="s">
        <v>151</v>
      </c>
      <c r="C262" s="291" t="s">
        <v>792</v>
      </c>
      <c r="D262" s="290" t="s">
        <v>270</v>
      </c>
      <c r="E262" s="291" t="s">
        <v>810</v>
      </c>
      <c r="F262" s="292">
        <v>2.8</v>
      </c>
      <c r="G262" s="292">
        <v>3.3</v>
      </c>
      <c r="H262" s="292">
        <v>3.8</v>
      </c>
      <c r="I262" s="292">
        <v>4.3</v>
      </c>
      <c r="J262" s="292">
        <v>4.8</v>
      </c>
      <c r="K262" s="292">
        <v>5.3</v>
      </c>
      <c r="L262" s="292">
        <v>5.8</v>
      </c>
      <c r="M262" s="292">
        <v>6.3</v>
      </c>
      <c r="N262" s="292">
        <v>6.8</v>
      </c>
      <c r="O262" s="290"/>
      <c r="P262" s="290"/>
      <c r="Q262" s="290"/>
    </row>
    <row r="263" spans="1:17">
      <c r="A263" s="290" t="str">
        <f t="shared" si="4"/>
        <v>Female - F37 - Shot Putt</v>
      </c>
      <c r="B263" s="290" t="s">
        <v>151</v>
      </c>
      <c r="C263" s="291" t="s">
        <v>793</v>
      </c>
      <c r="D263" s="290" t="s">
        <v>270</v>
      </c>
      <c r="E263" s="291" t="s">
        <v>810</v>
      </c>
      <c r="F263" s="292">
        <v>4</v>
      </c>
      <c r="G263" s="292">
        <v>4.8</v>
      </c>
      <c r="H263" s="292">
        <v>5.6</v>
      </c>
      <c r="I263" s="292">
        <v>6.4</v>
      </c>
      <c r="J263" s="292">
        <v>7.2</v>
      </c>
      <c r="K263" s="292">
        <v>8</v>
      </c>
      <c r="L263" s="292">
        <v>8.8000000000000007</v>
      </c>
      <c r="M263" s="292">
        <v>9.6</v>
      </c>
      <c r="N263" s="292">
        <v>10.3</v>
      </c>
      <c r="O263" s="290"/>
      <c r="P263" s="290"/>
      <c r="Q263" s="290"/>
    </row>
    <row r="264" spans="1:17">
      <c r="A264" s="290" t="str">
        <f t="shared" si="4"/>
        <v>Female - F38 - Shot Putt</v>
      </c>
      <c r="B264" s="290" t="s">
        <v>151</v>
      </c>
      <c r="C264" s="291" t="s">
        <v>794</v>
      </c>
      <c r="D264" s="290" t="s">
        <v>270</v>
      </c>
      <c r="E264" s="291" t="s">
        <v>810</v>
      </c>
      <c r="F264" s="292">
        <v>4.5</v>
      </c>
      <c r="G264" s="292">
        <v>5.0999999999999996</v>
      </c>
      <c r="H264" s="292">
        <v>5.7</v>
      </c>
      <c r="I264" s="292">
        <v>6.3</v>
      </c>
      <c r="J264" s="292">
        <v>6.9</v>
      </c>
      <c r="K264" s="292">
        <v>7.5</v>
      </c>
      <c r="L264" s="292">
        <v>8.1</v>
      </c>
      <c r="M264" s="292">
        <v>8.8000000000000007</v>
      </c>
      <c r="N264" s="292">
        <v>9.5</v>
      </c>
      <c r="O264" s="290"/>
      <c r="P264" s="290"/>
      <c r="Q264" s="290"/>
    </row>
    <row r="265" spans="1:17">
      <c r="A265" s="290" t="str">
        <f t="shared" si="4"/>
        <v>Female - F40 - Shot Putt</v>
      </c>
      <c r="B265" s="290" t="s">
        <v>151</v>
      </c>
      <c r="C265" s="291" t="s">
        <v>795</v>
      </c>
      <c r="D265" s="290" t="s">
        <v>270</v>
      </c>
      <c r="E265" s="291" t="s">
        <v>810</v>
      </c>
      <c r="F265" s="292">
        <v>4.3</v>
      </c>
      <c r="G265" s="292">
        <v>4.5999999999999996</v>
      </c>
      <c r="H265" s="292">
        <v>5</v>
      </c>
      <c r="I265" s="292">
        <v>5.3</v>
      </c>
      <c r="J265" s="292">
        <v>5.6</v>
      </c>
      <c r="K265" s="292">
        <v>6</v>
      </c>
      <c r="L265" s="292">
        <v>6.35</v>
      </c>
      <c r="M265" s="292">
        <v>6.7</v>
      </c>
      <c r="N265" s="292">
        <v>7</v>
      </c>
      <c r="O265" s="290"/>
      <c r="P265" s="290"/>
      <c r="Q265" s="290"/>
    </row>
    <row r="266" spans="1:17">
      <c r="A266" s="290" t="str">
        <f t="shared" si="4"/>
        <v>Female - F41 - Shot Putt</v>
      </c>
      <c r="B266" s="290" t="s">
        <v>151</v>
      </c>
      <c r="C266" s="291" t="s">
        <v>796</v>
      </c>
      <c r="D266" s="290" t="s">
        <v>270</v>
      </c>
      <c r="E266" s="291" t="s">
        <v>810</v>
      </c>
      <c r="F266" s="292">
        <v>4.0999999999999996</v>
      </c>
      <c r="G266" s="292">
        <v>4.5</v>
      </c>
      <c r="H266" s="292">
        <v>4.9000000000000004</v>
      </c>
      <c r="I266" s="292">
        <v>5.3</v>
      </c>
      <c r="J266" s="292">
        <v>5.7</v>
      </c>
      <c r="K266" s="292">
        <v>6.1</v>
      </c>
      <c r="L266" s="292">
        <v>6.6</v>
      </c>
      <c r="M266" s="292">
        <v>7.1</v>
      </c>
      <c r="N266" s="292">
        <v>7.6</v>
      </c>
      <c r="O266" s="290"/>
      <c r="P266" s="290"/>
      <c r="Q266" s="290"/>
    </row>
    <row r="267" spans="1:17">
      <c r="A267" s="290" t="str">
        <f t="shared" si="4"/>
        <v>Female - F42 - Shot Putt</v>
      </c>
      <c r="B267" s="290" t="s">
        <v>151</v>
      </c>
      <c r="C267" s="291" t="s">
        <v>797</v>
      </c>
      <c r="D267" s="290" t="s">
        <v>270</v>
      </c>
      <c r="E267" s="291" t="s">
        <v>810</v>
      </c>
      <c r="F267" s="292">
        <v>4.2</v>
      </c>
      <c r="G267" s="292">
        <v>4.7</v>
      </c>
      <c r="H267" s="292">
        <v>5.2</v>
      </c>
      <c r="I267" s="292">
        <v>5.7</v>
      </c>
      <c r="J267" s="292">
        <v>6.2</v>
      </c>
      <c r="K267" s="292">
        <v>6.7</v>
      </c>
      <c r="L267" s="292">
        <v>7.1</v>
      </c>
      <c r="M267" s="292">
        <v>7.6</v>
      </c>
      <c r="N267" s="292">
        <v>8</v>
      </c>
      <c r="O267" s="290"/>
      <c r="P267" s="290"/>
      <c r="Q267" s="290"/>
    </row>
    <row r="268" spans="1:17">
      <c r="A268" s="290" t="str">
        <f t="shared" si="4"/>
        <v>Female - F43/44 - Shot Putt</v>
      </c>
      <c r="B268" s="290" t="s">
        <v>151</v>
      </c>
      <c r="C268" s="291" t="s">
        <v>798</v>
      </c>
      <c r="D268" s="290" t="s">
        <v>270</v>
      </c>
      <c r="E268" s="291" t="s">
        <v>810</v>
      </c>
      <c r="F268" s="292">
        <v>5.2</v>
      </c>
      <c r="G268" s="292">
        <v>5.7</v>
      </c>
      <c r="H268" s="292">
        <v>6.2</v>
      </c>
      <c r="I268" s="292">
        <v>6.7</v>
      </c>
      <c r="J268" s="292">
        <v>7.3</v>
      </c>
      <c r="K268" s="292">
        <v>7.9</v>
      </c>
      <c r="L268" s="292">
        <v>8.6</v>
      </c>
      <c r="M268" s="292">
        <v>9.1</v>
      </c>
      <c r="N268" s="292">
        <v>9.5</v>
      </c>
      <c r="O268" s="290"/>
      <c r="P268" s="290"/>
      <c r="Q268" s="290"/>
    </row>
    <row r="269" spans="1:17">
      <c r="A269" s="290" t="str">
        <f t="shared" si="4"/>
        <v>Female - F46 - Shot Putt</v>
      </c>
      <c r="B269" s="290" t="s">
        <v>151</v>
      </c>
      <c r="C269" s="291" t="s">
        <v>799</v>
      </c>
      <c r="D269" s="290" t="s">
        <v>270</v>
      </c>
      <c r="E269" s="291" t="s">
        <v>810</v>
      </c>
      <c r="F269" s="292">
        <v>6.4</v>
      </c>
      <c r="G269" s="292">
        <v>6.65</v>
      </c>
      <c r="H269" s="292">
        <v>6.9</v>
      </c>
      <c r="I269" s="292">
        <v>7.15</v>
      </c>
      <c r="J269" s="292">
        <v>7.4</v>
      </c>
      <c r="K269" s="292">
        <v>7.65</v>
      </c>
      <c r="L269" s="292">
        <v>7.9</v>
      </c>
      <c r="M269" s="292">
        <v>8.1999999999999993</v>
      </c>
      <c r="N269" s="292">
        <v>8.6</v>
      </c>
      <c r="O269" s="290"/>
      <c r="P269" s="290"/>
      <c r="Q269" s="290"/>
    </row>
    <row r="270" spans="1:17">
      <c r="A270" s="290" t="str">
        <f t="shared" si="4"/>
        <v>Female - F52 - Shot Putt</v>
      </c>
      <c r="B270" s="290" t="s">
        <v>151</v>
      </c>
      <c r="C270" s="291" t="s">
        <v>800</v>
      </c>
      <c r="D270" s="290" t="s">
        <v>270</v>
      </c>
      <c r="E270" s="291" t="s">
        <v>810</v>
      </c>
      <c r="F270" s="292">
        <v>2.2000000000000002</v>
      </c>
      <c r="G270" s="292">
        <v>2.4</v>
      </c>
      <c r="H270" s="292">
        <v>2.6</v>
      </c>
      <c r="I270" s="292">
        <v>2.8</v>
      </c>
      <c r="J270" s="292">
        <v>3</v>
      </c>
      <c r="K270" s="292">
        <v>3.2</v>
      </c>
      <c r="L270" s="292">
        <v>3.4</v>
      </c>
      <c r="M270" s="292">
        <v>3.55</v>
      </c>
      <c r="N270" s="292">
        <v>3.7</v>
      </c>
      <c r="O270" s="290"/>
      <c r="P270" s="290"/>
      <c r="Q270" s="290"/>
    </row>
    <row r="271" spans="1:17">
      <c r="A271" s="290" t="str">
        <f t="shared" si="4"/>
        <v>Female - F53 - Shot Putt</v>
      </c>
      <c r="B271" s="290" t="s">
        <v>151</v>
      </c>
      <c r="C271" s="291" t="s">
        <v>801</v>
      </c>
      <c r="D271" s="290" t="s">
        <v>270</v>
      </c>
      <c r="E271" s="291" t="s">
        <v>810</v>
      </c>
      <c r="F271" s="292">
        <v>3.15</v>
      </c>
      <c r="G271" s="292">
        <v>3.3</v>
      </c>
      <c r="H271" s="292">
        <v>3.4</v>
      </c>
      <c r="I271" s="292">
        <v>3.5</v>
      </c>
      <c r="J271" s="292">
        <v>3.65</v>
      </c>
      <c r="K271" s="292">
        <v>3.8</v>
      </c>
      <c r="L271" s="292">
        <v>3.95</v>
      </c>
      <c r="M271" s="292">
        <v>4.0999999999999996</v>
      </c>
      <c r="N271" s="292">
        <v>4.3</v>
      </c>
      <c r="O271" s="290"/>
      <c r="P271" s="290"/>
      <c r="Q271" s="290"/>
    </row>
    <row r="272" spans="1:17">
      <c r="A272" s="290" t="str">
        <f t="shared" si="4"/>
        <v>Female - F54 - Shot Putt</v>
      </c>
      <c r="B272" s="290" t="s">
        <v>151</v>
      </c>
      <c r="C272" s="291" t="s">
        <v>802</v>
      </c>
      <c r="D272" s="290" t="s">
        <v>270</v>
      </c>
      <c r="E272" s="291" t="s">
        <v>810</v>
      </c>
      <c r="F272" s="292">
        <v>3.9</v>
      </c>
      <c r="G272" s="292">
        <v>4.0999999999999996</v>
      </c>
      <c r="H272" s="292">
        <v>4.3</v>
      </c>
      <c r="I272" s="292">
        <v>4.5</v>
      </c>
      <c r="J272" s="292">
        <v>4.7</v>
      </c>
      <c r="K272" s="292">
        <v>4.9000000000000004</v>
      </c>
      <c r="L272" s="292">
        <v>5.0999999999999996</v>
      </c>
      <c r="M272" s="292">
        <v>5.3</v>
      </c>
      <c r="N272" s="292">
        <v>5.5</v>
      </c>
      <c r="O272" s="290"/>
      <c r="P272" s="290"/>
      <c r="Q272" s="290"/>
    </row>
    <row r="273" spans="1:17">
      <c r="A273" s="290" t="str">
        <f t="shared" si="4"/>
        <v>Female - F55 - Shot Putt</v>
      </c>
      <c r="B273" s="290" t="s">
        <v>151</v>
      </c>
      <c r="C273" s="291" t="s">
        <v>803</v>
      </c>
      <c r="D273" s="290" t="s">
        <v>270</v>
      </c>
      <c r="E273" s="291" t="s">
        <v>810</v>
      </c>
      <c r="F273" s="292">
        <v>4.5</v>
      </c>
      <c r="G273" s="292">
        <v>5</v>
      </c>
      <c r="H273" s="292">
        <v>5.3</v>
      </c>
      <c r="I273" s="292">
        <v>5.5</v>
      </c>
      <c r="J273" s="292">
        <v>5.7</v>
      </c>
      <c r="K273" s="292">
        <v>5.95</v>
      </c>
      <c r="L273" s="292">
        <v>6.2</v>
      </c>
      <c r="M273" s="292">
        <v>6.45</v>
      </c>
      <c r="N273" s="292">
        <v>6.75</v>
      </c>
      <c r="O273" s="290"/>
      <c r="P273" s="290"/>
      <c r="Q273" s="290"/>
    </row>
    <row r="274" spans="1:17">
      <c r="A274" s="290" t="str">
        <f t="shared" si="4"/>
        <v>Female - F56 - Shot Putt</v>
      </c>
      <c r="B274" s="290" t="s">
        <v>151</v>
      </c>
      <c r="C274" s="291" t="s">
        <v>804</v>
      </c>
      <c r="D274" s="290" t="s">
        <v>270</v>
      </c>
      <c r="E274" s="291" t="s">
        <v>810</v>
      </c>
      <c r="F274" s="292">
        <v>3.8</v>
      </c>
      <c r="G274" s="292">
        <v>4.5</v>
      </c>
      <c r="H274" s="292">
        <v>5</v>
      </c>
      <c r="I274" s="292">
        <v>5.5</v>
      </c>
      <c r="J274" s="292">
        <v>6</v>
      </c>
      <c r="K274" s="292">
        <v>6.3500000000000005</v>
      </c>
      <c r="L274" s="292">
        <v>6.6</v>
      </c>
      <c r="M274" s="292">
        <v>6.9</v>
      </c>
      <c r="N274" s="292">
        <v>7.25</v>
      </c>
      <c r="O274" s="290"/>
      <c r="P274" s="290"/>
      <c r="Q274" s="290"/>
    </row>
    <row r="275" spans="1:17">
      <c r="A275" s="290" t="str">
        <f t="shared" si="4"/>
        <v>Female - F57 - Shot Putt</v>
      </c>
      <c r="B275" s="290" t="s">
        <v>151</v>
      </c>
      <c r="C275" s="291" t="s">
        <v>805</v>
      </c>
      <c r="D275" s="290" t="s">
        <v>270</v>
      </c>
      <c r="E275" s="291" t="s">
        <v>810</v>
      </c>
      <c r="F275" s="292">
        <v>3</v>
      </c>
      <c r="G275" s="292">
        <v>3.5</v>
      </c>
      <c r="H275" s="292">
        <v>4</v>
      </c>
      <c r="I275" s="292">
        <v>4.5</v>
      </c>
      <c r="J275" s="292">
        <v>5.0999999999999996</v>
      </c>
      <c r="K275" s="292">
        <v>5.7</v>
      </c>
      <c r="L275" s="292">
        <v>6.2</v>
      </c>
      <c r="M275" s="292">
        <v>6.7</v>
      </c>
      <c r="N275" s="292">
        <v>7.2</v>
      </c>
      <c r="O275" s="290"/>
      <c r="P275" s="290"/>
      <c r="Q275" s="290"/>
    </row>
    <row r="276" spans="1:17">
      <c r="A276" s="290" t="str">
        <f t="shared" si="4"/>
        <v>Female - F61 - Shot Putt</v>
      </c>
      <c r="B276" s="290" t="s">
        <v>151</v>
      </c>
      <c r="C276" s="291" t="s">
        <v>806</v>
      </c>
      <c r="D276" s="290" t="s">
        <v>270</v>
      </c>
      <c r="E276" s="291" t="s">
        <v>810</v>
      </c>
      <c r="F276" s="292">
        <v>6.25</v>
      </c>
      <c r="G276" s="292">
        <v>6.5</v>
      </c>
      <c r="H276" s="292">
        <v>6.75</v>
      </c>
      <c r="I276" s="292">
        <v>7</v>
      </c>
      <c r="J276" s="292">
        <v>7.25</v>
      </c>
      <c r="K276" s="292">
        <v>7.55</v>
      </c>
      <c r="L276" s="292">
        <v>7.8500000000000005</v>
      </c>
      <c r="M276" s="292">
        <v>8.1999999999999993</v>
      </c>
      <c r="N276" s="292">
        <v>8.6</v>
      </c>
      <c r="O276" s="290"/>
      <c r="P276" s="290"/>
      <c r="Q276" s="290"/>
    </row>
    <row r="277" spans="1:17">
      <c r="A277" s="290" t="str">
        <f t="shared" si="4"/>
        <v>Female - F62 - Shot Putt</v>
      </c>
      <c r="B277" s="290" t="s">
        <v>151</v>
      </c>
      <c r="C277" s="291" t="s">
        <v>807</v>
      </c>
      <c r="D277" s="290" t="s">
        <v>270</v>
      </c>
      <c r="E277" s="291" t="s">
        <v>810</v>
      </c>
      <c r="F277" s="292">
        <v>8.25</v>
      </c>
      <c r="G277" s="292">
        <v>8.5500000000000007</v>
      </c>
      <c r="H277" s="292">
        <v>8.85</v>
      </c>
      <c r="I277" s="292">
        <v>9.15</v>
      </c>
      <c r="J277" s="292">
        <v>9.5</v>
      </c>
      <c r="K277" s="292">
        <v>9.9</v>
      </c>
      <c r="L277" s="292">
        <v>10.3</v>
      </c>
      <c r="M277" s="292">
        <v>10.75</v>
      </c>
      <c r="N277" s="292">
        <v>11.3</v>
      </c>
      <c r="O277" s="290"/>
      <c r="P277" s="290"/>
      <c r="Q277" s="290"/>
    </row>
    <row r="278" spans="1:17">
      <c r="A278" s="290" t="str">
        <f t="shared" si="4"/>
        <v>Female - F63 - Shot Putt</v>
      </c>
      <c r="B278" s="290" t="s">
        <v>151</v>
      </c>
      <c r="C278" s="291" t="s">
        <v>808</v>
      </c>
      <c r="D278" s="290" t="s">
        <v>270</v>
      </c>
      <c r="E278" s="291" t="s">
        <v>810</v>
      </c>
      <c r="F278" s="292">
        <v>6.3</v>
      </c>
      <c r="G278" s="292">
        <v>6.5</v>
      </c>
      <c r="H278" s="292">
        <v>6.75</v>
      </c>
      <c r="I278" s="292">
        <v>7</v>
      </c>
      <c r="J278" s="292">
        <v>7.25</v>
      </c>
      <c r="K278" s="292">
        <v>7.55</v>
      </c>
      <c r="L278" s="292">
        <v>7.8500000000000005</v>
      </c>
      <c r="M278" s="292">
        <v>8.1999999999999993</v>
      </c>
      <c r="N278" s="292">
        <v>8.6</v>
      </c>
      <c r="O278" s="290"/>
      <c r="P278" s="290"/>
      <c r="Q278" s="290"/>
    </row>
    <row r="279" spans="1:17">
      <c r="A279" s="290" t="str">
        <f t="shared" si="4"/>
        <v>Female - F64 - Shot Putt</v>
      </c>
      <c r="B279" s="290" t="s">
        <v>151</v>
      </c>
      <c r="C279" s="291" t="s">
        <v>809</v>
      </c>
      <c r="D279" s="290" t="s">
        <v>270</v>
      </c>
      <c r="E279" s="291" t="s">
        <v>810</v>
      </c>
      <c r="F279" s="292">
        <v>8.25</v>
      </c>
      <c r="G279" s="292">
        <v>8.5500000000000007</v>
      </c>
      <c r="H279" s="292">
        <v>8.85</v>
      </c>
      <c r="I279" s="292">
        <v>9.15</v>
      </c>
      <c r="J279" s="292">
        <v>9.5</v>
      </c>
      <c r="K279" s="292">
        <v>9.9</v>
      </c>
      <c r="L279" s="292">
        <v>10.3</v>
      </c>
      <c r="M279" s="292">
        <v>10.75</v>
      </c>
      <c r="N279" s="292">
        <v>11.3</v>
      </c>
      <c r="O279" s="290"/>
      <c r="P279" s="290"/>
      <c r="Q279" s="290"/>
    </row>
    <row r="280" spans="1:17">
      <c r="A280" s="290" t="str">
        <f t="shared" si="4"/>
        <v>Male - F11 - Discus</v>
      </c>
      <c r="B280" s="290" t="s">
        <v>150</v>
      </c>
      <c r="C280" s="291" t="s">
        <v>785</v>
      </c>
      <c r="D280" s="290" t="s">
        <v>270</v>
      </c>
      <c r="E280" s="291" t="s">
        <v>193</v>
      </c>
      <c r="F280" s="292">
        <v>18.3</v>
      </c>
      <c r="G280" s="292">
        <v>18.399999999999999</v>
      </c>
      <c r="H280" s="292">
        <v>18.5</v>
      </c>
      <c r="I280" s="292">
        <v>18.600000000000001</v>
      </c>
      <c r="J280" s="292">
        <v>18.7</v>
      </c>
      <c r="K280" s="292">
        <v>18.8</v>
      </c>
      <c r="L280" s="292">
        <v>18.899999999999999</v>
      </c>
      <c r="M280" s="292">
        <v>19</v>
      </c>
      <c r="N280" s="292">
        <v>19.100000000000001</v>
      </c>
      <c r="O280" s="290"/>
      <c r="P280" s="290"/>
      <c r="Q280" s="290"/>
    </row>
    <row r="281" spans="1:17">
      <c r="A281" s="290" t="str">
        <f t="shared" si="4"/>
        <v>Male - F12 - Discus</v>
      </c>
      <c r="B281" s="290" t="s">
        <v>150</v>
      </c>
      <c r="C281" s="291" t="s">
        <v>786</v>
      </c>
      <c r="D281" s="290" t="s">
        <v>270</v>
      </c>
      <c r="E281" s="291" t="s">
        <v>193</v>
      </c>
      <c r="F281" s="292">
        <v>30.22</v>
      </c>
      <c r="G281" s="292">
        <v>31.25</v>
      </c>
      <c r="H281" s="292">
        <v>32.32</v>
      </c>
      <c r="I281" s="292">
        <v>33.450000000000003</v>
      </c>
      <c r="J281" s="292">
        <v>34.64</v>
      </c>
      <c r="K281" s="292">
        <v>35.93</v>
      </c>
      <c r="L281" s="292">
        <v>37.35</v>
      </c>
      <c r="M281" s="292">
        <v>38.93</v>
      </c>
      <c r="N281" s="292">
        <v>40.74</v>
      </c>
      <c r="O281" s="290"/>
      <c r="P281" s="290"/>
      <c r="Q281" s="290"/>
    </row>
    <row r="282" spans="1:17">
      <c r="A282" s="290" t="str">
        <f t="shared" si="4"/>
        <v>Male - F13 - Discus</v>
      </c>
      <c r="B282" s="290" t="s">
        <v>150</v>
      </c>
      <c r="C282" s="291" t="s">
        <v>787</v>
      </c>
      <c r="D282" s="290" t="s">
        <v>270</v>
      </c>
      <c r="E282" s="291" t="s">
        <v>193</v>
      </c>
      <c r="F282" s="292">
        <v>12</v>
      </c>
      <c r="G282" s="292">
        <v>13.5</v>
      </c>
      <c r="H282" s="292">
        <v>15</v>
      </c>
      <c r="I282" s="292">
        <v>16.75</v>
      </c>
      <c r="J282" s="292">
        <v>18.5</v>
      </c>
      <c r="K282" s="292">
        <v>20.25</v>
      </c>
      <c r="L282" s="292">
        <v>21.75</v>
      </c>
      <c r="M282" s="292">
        <v>23.5</v>
      </c>
      <c r="N282" s="292">
        <v>24.7</v>
      </c>
      <c r="O282" s="290"/>
      <c r="P282" s="290"/>
      <c r="Q282" s="290"/>
    </row>
    <row r="283" spans="1:17">
      <c r="A283" s="290" t="str">
        <f t="shared" si="4"/>
        <v>Male - F20 - Discus</v>
      </c>
      <c r="B283" s="290" t="s">
        <v>150</v>
      </c>
      <c r="C283" s="291" t="s">
        <v>783</v>
      </c>
      <c r="D283" s="290" t="s">
        <v>270</v>
      </c>
      <c r="E283" s="291" t="s">
        <v>193</v>
      </c>
      <c r="F283" s="292">
        <v>10.4</v>
      </c>
      <c r="G283" s="292">
        <v>13.75</v>
      </c>
      <c r="H283" s="292">
        <v>17.100000000000001</v>
      </c>
      <c r="I283" s="292">
        <v>20.45</v>
      </c>
      <c r="J283" s="292">
        <v>23.8</v>
      </c>
      <c r="K283" s="292">
        <v>27.2</v>
      </c>
      <c r="L283" s="292">
        <v>30.55</v>
      </c>
      <c r="M283" s="292">
        <v>33.9</v>
      </c>
      <c r="N283" s="292">
        <v>37.299999999999997</v>
      </c>
      <c r="O283" s="290"/>
      <c r="P283" s="290"/>
      <c r="Q283" s="290"/>
    </row>
    <row r="284" spans="1:17">
      <c r="A284" s="290" t="str">
        <f t="shared" si="4"/>
        <v>Male - F32 - Discus</v>
      </c>
      <c r="B284" s="290" t="s">
        <v>150</v>
      </c>
      <c r="C284" s="291" t="s">
        <v>788</v>
      </c>
      <c r="D284" s="290" t="s">
        <v>270</v>
      </c>
      <c r="E284" s="291" t="s">
        <v>193</v>
      </c>
      <c r="F284" s="292">
        <v>6.55</v>
      </c>
      <c r="G284" s="292">
        <v>8</v>
      </c>
      <c r="H284" s="292">
        <v>9.4</v>
      </c>
      <c r="I284" s="292">
        <v>10.8</v>
      </c>
      <c r="J284" s="292">
        <v>12.2</v>
      </c>
      <c r="K284" s="292">
        <v>13.6</v>
      </c>
      <c r="L284" s="292">
        <v>15</v>
      </c>
      <c r="M284" s="292">
        <v>16.399999999999999</v>
      </c>
      <c r="N284" s="292">
        <v>17.8</v>
      </c>
      <c r="O284" s="290"/>
      <c r="P284" s="290"/>
      <c r="Q284" s="290"/>
    </row>
    <row r="285" spans="1:17">
      <c r="A285" s="290" t="str">
        <f t="shared" si="4"/>
        <v>Male - F33 - Discus</v>
      </c>
      <c r="B285" s="290" t="s">
        <v>150</v>
      </c>
      <c r="C285" s="291" t="s">
        <v>789</v>
      </c>
      <c r="D285" s="290" t="s">
        <v>270</v>
      </c>
      <c r="E285" s="291" t="s">
        <v>193</v>
      </c>
      <c r="F285" s="292">
        <v>11.75</v>
      </c>
      <c r="G285" s="292">
        <v>13.7</v>
      </c>
      <c r="H285" s="292">
        <v>15.6</v>
      </c>
      <c r="I285" s="292">
        <v>17.600000000000001</v>
      </c>
      <c r="J285" s="292">
        <v>19.5</v>
      </c>
      <c r="K285" s="292">
        <v>21.4</v>
      </c>
      <c r="L285" s="292">
        <v>23.4</v>
      </c>
      <c r="M285" s="292">
        <v>25.4</v>
      </c>
      <c r="N285" s="292">
        <v>27.4</v>
      </c>
      <c r="O285" s="290"/>
      <c r="P285" s="290"/>
      <c r="Q285" s="290"/>
    </row>
    <row r="286" spans="1:17">
      <c r="A286" s="290" t="str">
        <f t="shared" si="4"/>
        <v>Male - F34 - Discus</v>
      </c>
      <c r="B286" s="290" t="s">
        <v>150</v>
      </c>
      <c r="C286" s="291" t="s">
        <v>790</v>
      </c>
      <c r="D286" s="290" t="s">
        <v>270</v>
      </c>
      <c r="E286" s="291" t="s">
        <v>193</v>
      </c>
      <c r="F286" s="292">
        <v>10.3</v>
      </c>
      <c r="G286" s="292">
        <v>13.2</v>
      </c>
      <c r="H286" s="292">
        <v>16.100000000000001</v>
      </c>
      <c r="I286" s="292">
        <v>19</v>
      </c>
      <c r="J286" s="292">
        <v>21.9</v>
      </c>
      <c r="K286" s="292">
        <v>24.8</v>
      </c>
      <c r="L286" s="292">
        <v>27.7</v>
      </c>
      <c r="M286" s="292">
        <v>30.6</v>
      </c>
      <c r="N286" s="292">
        <v>33.450000000000003</v>
      </c>
      <c r="O286" s="290"/>
      <c r="P286" s="290"/>
      <c r="Q286" s="290"/>
    </row>
    <row r="287" spans="1:17">
      <c r="A287" s="290" t="str">
        <f t="shared" si="4"/>
        <v>Male - F35 - Discus</v>
      </c>
      <c r="B287" s="290" t="s">
        <v>150</v>
      </c>
      <c r="C287" s="291" t="s">
        <v>791</v>
      </c>
      <c r="D287" s="290" t="s">
        <v>270</v>
      </c>
      <c r="E287" s="291" t="s">
        <v>193</v>
      </c>
      <c r="F287" s="292">
        <v>12.8</v>
      </c>
      <c r="G287" s="292">
        <v>15.55</v>
      </c>
      <c r="H287" s="292">
        <v>18.3</v>
      </c>
      <c r="I287" s="292">
        <v>21.05</v>
      </c>
      <c r="J287" s="292">
        <v>23.8</v>
      </c>
      <c r="K287" s="292">
        <v>26.55</v>
      </c>
      <c r="L287" s="292">
        <v>29.3</v>
      </c>
      <c r="M287" s="292">
        <v>32.049999999999997</v>
      </c>
      <c r="N287" s="292">
        <v>34.799999999999997</v>
      </c>
      <c r="O287" s="290"/>
      <c r="P287" s="290"/>
      <c r="Q287" s="290"/>
    </row>
    <row r="288" spans="1:17">
      <c r="A288" s="290" t="str">
        <f t="shared" si="4"/>
        <v>Male - F36 - Discus</v>
      </c>
      <c r="B288" s="290" t="s">
        <v>150</v>
      </c>
      <c r="C288" s="291" t="s">
        <v>792</v>
      </c>
      <c r="D288" s="290" t="s">
        <v>270</v>
      </c>
      <c r="E288" s="291" t="s">
        <v>193</v>
      </c>
      <c r="F288" s="292">
        <v>3.5</v>
      </c>
      <c r="G288" s="292">
        <v>6.5</v>
      </c>
      <c r="H288" s="292">
        <v>10</v>
      </c>
      <c r="I288" s="292">
        <v>14</v>
      </c>
      <c r="J288" s="292">
        <v>20</v>
      </c>
      <c r="K288" s="292">
        <v>25</v>
      </c>
      <c r="L288" s="292">
        <v>30</v>
      </c>
      <c r="M288" s="292">
        <v>32.5</v>
      </c>
      <c r="N288" s="292">
        <v>35</v>
      </c>
      <c r="O288" s="290"/>
      <c r="P288" s="290"/>
      <c r="Q288" s="290"/>
    </row>
    <row r="289" spans="1:17">
      <c r="A289" s="290" t="str">
        <f t="shared" si="4"/>
        <v>Male - F37 - Discus</v>
      </c>
      <c r="B289" s="290" t="s">
        <v>150</v>
      </c>
      <c r="C289" s="291" t="s">
        <v>793</v>
      </c>
      <c r="D289" s="290" t="s">
        <v>270</v>
      </c>
      <c r="E289" s="291" t="s">
        <v>193</v>
      </c>
      <c r="F289" s="292">
        <v>27</v>
      </c>
      <c r="G289" s="292">
        <v>29</v>
      </c>
      <c r="H289" s="292">
        <v>31</v>
      </c>
      <c r="I289" s="292">
        <v>33.5</v>
      </c>
      <c r="J289" s="292">
        <v>36</v>
      </c>
      <c r="K289" s="292">
        <v>38.5</v>
      </c>
      <c r="L289" s="292">
        <v>40.5</v>
      </c>
      <c r="M289" s="292">
        <v>42.5</v>
      </c>
      <c r="N289" s="292">
        <v>44.6</v>
      </c>
      <c r="O289" s="290"/>
      <c r="P289" s="290"/>
      <c r="Q289" s="290"/>
    </row>
    <row r="290" spans="1:17">
      <c r="A290" s="290" t="str">
        <f t="shared" si="4"/>
        <v>Male - F38 - Discus</v>
      </c>
      <c r="B290" s="290" t="s">
        <v>150</v>
      </c>
      <c r="C290" s="291" t="s">
        <v>794</v>
      </c>
      <c r="D290" s="290" t="s">
        <v>270</v>
      </c>
      <c r="E290" s="291" t="s">
        <v>193</v>
      </c>
      <c r="F290" s="292">
        <v>10.7</v>
      </c>
      <c r="G290" s="292">
        <v>14</v>
      </c>
      <c r="H290" s="292">
        <v>16.899999999999999</v>
      </c>
      <c r="I290" s="292">
        <v>19</v>
      </c>
      <c r="J290" s="292">
        <v>33.17</v>
      </c>
      <c r="K290" s="292">
        <v>34.410000000000004</v>
      </c>
      <c r="L290" s="292">
        <v>35.76</v>
      </c>
      <c r="M290" s="292">
        <v>37.270000000000003</v>
      </c>
      <c r="N290" s="292">
        <v>36.6</v>
      </c>
      <c r="O290" s="290"/>
      <c r="P290" s="290"/>
      <c r="Q290" s="290"/>
    </row>
    <row r="291" spans="1:17">
      <c r="A291" s="290" t="str">
        <f t="shared" si="4"/>
        <v>Male - F40 - Discus</v>
      </c>
      <c r="B291" s="290" t="s">
        <v>150</v>
      </c>
      <c r="C291" s="291" t="s">
        <v>795</v>
      </c>
      <c r="D291" s="290" t="s">
        <v>270</v>
      </c>
      <c r="E291" s="291" t="s">
        <v>193</v>
      </c>
      <c r="F291" s="292">
        <v>14</v>
      </c>
      <c r="G291" s="292">
        <v>15</v>
      </c>
      <c r="H291" s="292">
        <v>16</v>
      </c>
      <c r="I291" s="292">
        <v>17</v>
      </c>
      <c r="J291" s="292">
        <v>18</v>
      </c>
      <c r="K291" s="292">
        <v>19</v>
      </c>
      <c r="L291" s="292">
        <v>19.7</v>
      </c>
      <c r="M291" s="292">
        <v>20.5</v>
      </c>
      <c r="N291" s="292">
        <v>21.5</v>
      </c>
      <c r="O291" s="290"/>
      <c r="P291" s="290"/>
      <c r="Q291" s="290"/>
    </row>
    <row r="292" spans="1:17">
      <c r="A292" s="290" t="str">
        <f t="shared" si="4"/>
        <v>Male - F41 - Discus</v>
      </c>
      <c r="B292" s="290" t="s">
        <v>150</v>
      </c>
      <c r="C292" s="291" t="s">
        <v>796</v>
      </c>
      <c r="D292" s="290" t="s">
        <v>270</v>
      </c>
      <c r="E292" s="291" t="s">
        <v>193</v>
      </c>
      <c r="F292" s="292">
        <v>14</v>
      </c>
      <c r="G292" s="292">
        <v>16</v>
      </c>
      <c r="H292" s="292">
        <v>18</v>
      </c>
      <c r="I292" s="292">
        <v>20</v>
      </c>
      <c r="J292" s="292">
        <v>22</v>
      </c>
      <c r="K292" s="292">
        <v>24</v>
      </c>
      <c r="L292" s="292">
        <v>26.2</v>
      </c>
      <c r="M292" s="292">
        <v>28.4</v>
      </c>
      <c r="N292" s="292">
        <v>30.6</v>
      </c>
      <c r="O292" s="290"/>
      <c r="P292" s="290"/>
      <c r="Q292" s="290"/>
    </row>
    <row r="293" spans="1:17">
      <c r="A293" s="290" t="str">
        <f t="shared" si="4"/>
        <v>Male - F42 - Discus</v>
      </c>
      <c r="B293" s="290" t="s">
        <v>150</v>
      </c>
      <c r="C293" s="291" t="s">
        <v>797</v>
      </c>
      <c r="D293" s="290" t="s">
        <v>270</v>
      </c>
      <c r="E293" s="291" t="s">
        <v>193</v>
      </c>
      <c r="F293" s="292">
        <v>21</v>
      </c>
      <c r="G293" s="292">
        <v>23</v>
      </c>
      <c r="H293" s="292">
        <v>25</v>
      </c>
      <c r="I293" s="292">
        <v>27</v>
      </c>
      <c r="J293" s="292">
        <v>30</v>
      </c>
      <c r="K293" s="292">
        <v>33</v>
      </c>
      <c r="L293" s="292">
        <v>36</v>
      </c>
      <c r="M293" s="292">
        <v>38</v>
      </c>
      <c r="N293" s="292">
        <v>40</v>
      </c>
      <c r="O293" s="290"/>
      <c r="P293" s="290"/>
      <c r="Q293" s="290"/>
    </row>
    <row r="294" spans="1:17">
      <c r="A294" s="290" t="str">
        <f t="shared" si="4"/>
        <v>Male - F43/44 - Discus</v>
      </c>
      <c r="B294" s="290" t="s">
        <v>150</v>
      </c>
      <c r="C294" s="291" t="s">
        <v>798</v>
      </c>
      <c r="D294" s="290" t="s">
        <v>270</v>
      </c>
      <c r="E294" s="291" t="s">
        <v>193</v>
      </c>
      <c r="F294" s="292">
        <v>20</v>
      </c>
      <c r="G294" s="292">
        <v>23</v>
      </c>
      <c r="H294" s="292">
        <v>25</v>
      </c>
      <c r="I294" s="292">
        <v>27</v>
      </c>
      <c r="J294" s="292">
        <v>30</v>
      </c>
      <c r="K294" s="292">
        <v>35</v>
      </c>
      <c r="L294" s="292">
        <v>40</v>
      </c>
      <c r="M294" s="292">
        <v>45</v>
      </c>
      <c r="N294" s="292">
        <v>50</v>
      </c>
      <c r="O294" s="290"/>
      <c r="P294" s="290"/>
      <c r="Q294" s="290"/>
    </row>
    <row r="295" spans="1:17">
      <c r="A295" s="290" t="str">
        <f t="shared" si="4"/>
        <v>Male - F46 - Discus</v>
      </c>
      <c r="B295" s="290" t="s">
        <v>150</v>
      </c>
      <c r="C295" s="291" t="s">
        <v>799</v>
      </c>
      <c r="D295" s="290" t="s">
        <v>270</v>
      </c>
      <c r="E295" s="291" t="s">
        <v>193</v>
      </c>
      <c r="F295" s="292">
        <v>22.2</v>
      </c>
      <c r="G295" s="292">
        <v>23.5</v>
      </c>
      <c r="H295" s="292">
        <v>24.8</v>
      </c>
      <c r="I295" s="292">
        <v>26.1</v>
      </c>
      <c r="J295" s="292">
        <v>27.4</v>
      </c>
      <c r="K295" s="292">
        <v>28.7</v>
      </c>
      <c r="L295" s="292">
        <v>30</v>
      </c>
      <c r="M295" s="292">
        <v>31.3</v>
      </c>
      <c r="N295" s="292">
        <v>32.6</v>
      </c>
      <c r="O295" s="290"/>
      <c r="P295" s="290"/>
      <c r="Q295" s="290"/>
    </row>
    <row r="296" spans="1:17">
      <c r="A296" s="290" t="str">
        <f t="shared" si="4"/>
        <v>Male - F51 - Discus</v>
      </c>
      <c r="B296" s="290" t="s">
        <v>150</v>
      </c>
      <c r="C296" s="291" t="s">
        <v>811</v>
      </c>
      <c r="D296" s="290" t="s">
        <v>270</v>
      </c>
      <c r="E296" s="291" t="s">
        <v>193</v>
      </c>
      <c r="F296" s="292">
        <v>7.1</v>
      </c>
      <c r="G296" s="292">
        <v>7.4</v>
      </c>
      <c r="H296" s="292">
        <v>7.7</v>
      </c>
      <c r="I296" s="292">
        <v>8</v>
      </c>
      <c r="J296" s="292">
        <v>8.35</v>
      </c>
      <c r="K296" s="292">
        <v>8.6999999999999993</v>
      </c>
      <c r="L296" s="292">
        <v>9.15</v>
      </c>
      <c r="M296" s="292">
        <v>9.6</v>
      </c>
      <c r="N296" s="292">
        <v>10.1</v>
      </c>
      <c r="O296" s="290"/>
      <c r="P296" s="290"/>
      <c r="Q296" s="290"/>
    </row>
    <row r="297" spans="1:17">
      <c r="A297" s="290" t="str">
        <f t="shared" si="4"/>
        <v>Male - F52 - Discus</v>
      </c>
      <c r="B297" s="290" t="s">
        <v>150</v>
      </c>
      <c r="C297" s="291" t="s">
        <v>800</v>
      </c>
      <c r="D297" s="290" t="s">
        <v>270</v>
      </c>
      <c r="E297" s="291" t="s">
        <v>193</v>
      </c>
      <c r="F297" s="292">
        <v>6.5</v>
      </c>
      <c r="G297" s="292">
        <v>6.75</v>
      </c>
      <c r="H297" s="292">
        <v>7</v>
      </c>
      <c r="I297" s="292">
        <v>7.25</v>
      </c>
      <c r="J297" s="292">
        <v>7.5</v>
      </c>
      <c r="K297" s="292">
        <v>7.75</v>
      </c>
      <c r="L297" s="292">
        <v>8</v>
      </c>
      <c r="M297" s="292">
        <v>8.5</v>
      </c>
      <c r="N297" s="292">
        <v>8.9499999999999993</v>
      </c>
      <c r="O297" s="290"/>
      <c r="P297" s="290"/>
      <c r="Q297" s="290"/>
    </row>
    <row r="298" spans="1:17">
      <c r="A298" s="290" t="str">
        <f t="shared" si="4"/>
        <v>Male - F53 - Discus</v>
      </c>
      <c r="B298" s="290" t="s">
        <v>150</v>
      </c>
      <c r="C298" s="291" t="s">
        <v>801</v>
      </c>
      <c r="D298" s="290" t="s">
        <v>270</v>
      </c>
      <c r="E298" s="291" t="s">
        <v>193</v>
      </c>
      <c r="F298" s="292">
        <v>15.25</v>
      </c>
      <c r="G298" s="292">
        <v>15.9</v>
      </c>
      <c r="H298" s="292">
        <v>16.55</v>
      </c>
      <c r="I298" s="292">
        <v>17.25</v>
      </c>
      <c r="J298" s="292">
        <v>18</v>
      </c>
      <c r="K298" s="292">
        <v>18.8</v>
      </c>
      <c r="L298" s="292">
        <v>19.650000000000002</v>
      </c>
      <c r="M298" s="292">
        <v>20.65</v>
      </c>
      <c r="N298" s="292">
        <v>21.75</v>
      </c>
      <c r="O298" s="290"/>
      <c r="P298" s="290"/>
      <c r="Q298" s="290"/>
    </row>
    <row r="299" spans="1:17">
      <c r="A299" s="290" t="str">
        <f t="shared" si="4"/>
        <v>Male - F54 - Discus</v>
      </c>
      <c r="B299" s="290" t="s">
        <v>150</v>
      </c>
      <c r="C299" s="291" t="s">
        <v>802</v>
      </c>
      <c r="D299" s="290" t="s">
        <v>270</v>
      </c>
      <c r="E299" s="291" t="s">
        <v>193</v>
      </c>
      <c r="F299" s="292">
        <v>12</v>
      </c>
      <c r="G299" s="292">
        <v>12.7</v>
      </c>
      <c r="H299" s="292">
        <v>13.4</v>
      </c>
      <c r="I299" s="292">
        <v>14.1</v>
      </c>
      <c r="J299" s="292">
        <v>14.8</v>
      </c>
      <c r="K299" s="292">
        <v>15.5</v>
      </c>
      <c r="L299" s="292">
        <v>16.2</v>
      </c>
      <c r="M299" s="292">
        <v>16.899999999999999</v>
      </c>
      <c r="N299" s="292">
        <v>17.600000000000001</v>
      </c>
      <c r="O299" s="290"/>
      <c r="P299" s="290"/>
      <c r="Q299" s="290"/>
    </row>
    <row r="300" spans="1:17">
      <c r="A300" s="290" t="str">
        <f t="shared" si="4"/>
        <v>Male - F55 - Discus</v>
      </c>
      <c r="B300" s="290" t="s">
        <v>150</v>
      </c>
      <c r="C300" s="291" t="s">
        <v>803</v>
      </c>
      <c r="D300" s="290" t="s">
        <v>270</v>
      </c>
      <c r="E300" s="291" t="s">
        <v>193</v>
      </c>
      <c r="F300" s="292">
        <v>13.8</v>
      </c>
      <c r="G300" s="292">
        <v>15</v>
      </c>
      <c r="H300" s="292">
        <v>17.5</v>
      </c>
      <c r="I300" s="292">
        <v>20</v>
      </c>
      <c r="J300" s="292">
        <v>22.5</v>
      </c>
      <c r="K300" s="292">
        <v>25</v>
      </c>
      <c r="L300" s="292">
        <v>27.5</v>
      </c>
      <c r="M300" s="292">
        <v>30</v>
      </c>
      <c r="N300" s="292">
        <v>31.5</v>
      </c>
      <c r="O300" s="290"/>
      <c r="P300" s="290"/>
      <c r="Q300" s="290"/>
    </row>
    <row r="301" spans="1:17">
      <c r="A301" s="290" t="str">
        <f t="shared" si="4"/>
        <v>Male - F56 - Discus</v>
      </c>
      <c r="B301" s="290" t="s">
        <v>150</v>
      </c>
      <c r="C301" s="291" t="s">
        <v>804</v>
      </c>
      <c r="D301" s="290" t="s">
        <v>270</v>
      </c>
      <c r="E301" s="291" t="s">
        <v>193</v>
      </c>
      <c r="F301" s="292">
        <v>13.9</v>
      </c>
      <c r="G301" s="292">
        <v>15.7</v>
      </c>
      <c r="H301" s="292">
        <v>17.5</v>
      </c>
      <c r="I301" s="292">
        <v>19.3</v>
      </c>
      <c r="J301" s="292">
        <v>21.1</v>
      </c>
      <c r="K301" s="292">
        <v>22.9</v>
      </c>
      <c r="L301" s="292">
        <v>24.7</v>
      </c>
      <c r="M301" s="292">
        <v>26.5</v>
      </c>
      <c r="N301" s="292">
        <v>28.25</v>
      </c>
      <c r="O301" s="290"/>
      <c r="P301" s="290"/>
      <c r="Q301" s="290"/>
    </row>
    <row r="302" spans="1:17">
      <c r="A302" s="290" t="str">
        <f t="shared" si="4"/>
        <v>Male - F57 - Discus</v>
      </c>
      <c r="B302" s="290" t="s">
        <v>150</v>
      </c>
      <c r="C302" s="291" t="s">
        <v>805</v>
      </c>
      <c r="D302" s="290" t="s">
        <v>270</v>
      </c>
      <c r="E302" s="291" t="s">
        <v>193</v>
      </c>
      <c r="F302" s="292">
        <v>16</v>
      </c>
      <c r="G302" s="292">
        <v>19</v>
      </c>
      <c r="H302" s="292">
        <v>22</v>
      </c>
      <c r="I302" s="292">
        <v>25</v>
      </c>
      <c r="J302" s="292">
        <v>28</v>
      </c>
      <c r="K302" s="292">
        <v>31.1</v>
      </c>
      <c r="L302" s="292">
        <v>34.200000000000003</v>
      </c>
      <c r="M302" s="292">
        <v>37.299999999999997</v>
      </c>
      <c r="N302" s="292">
        <v>40.4</v>
      </c>
      <c r="O302" s="290"/>
      <c r="P302" s="290"/>
      <c r="Q302" s="290"/>
    </row>
    <row r="303" spans="1:17">
      <c r="A303" s="290" t="str">
        <f t="shared" si="4"/>
        <v>Male - F61 - Discus</v>
      </c>
      <c r="B303" s="290" t="s">
        <v>150</v>
      </c>
      <c r="C303" s="291" t="s">
        <v>806</v>
      </c>
      <c r="D303" s="290" t="s">
        <v>270</v>
      </c>
      <c r="E303" s="291" t="s">
        <v>193</v>
      </c>
      <c r="F303" s="292">
        <v>29</v>
      </c>
      <c r="G303" s="292">
        <v>30</v>
      </c>
      <c r="H303" s="292">
        <v>31</v>
      </c>
      <c r="I303" s="292">
        <v>32.1</v>
      </c>
      <c r="J303" s="292">
        <v>33.25</v>
      </c>
      <c r="K303" s="292">
        <v>34.5</v>
      </c>
      <c r="L303" s="292">
        <v>35.85</v>
      </c>
      <c r="M303" s="292">
        <v>37.35</v>
      </c>
      <c r="N303" s="292">
        <v>39.1</v>
      </c>
      <c r="O303" s="290"/>
      <c r="P303" s="290"/>
      <c r="Q303" s="290"/>
    </row>
    <row r="304" spans="1:17">
      <c r="A304" s="290" t="str">
        <f t="shared" si="4"/>
        <v>Male - F62 - Discus</v>
      </c>
      <c r="B304" s="290" t="s">
        <v>150</v>
      </c>
      <c r="C304" s="291" t="s">
        <v>807</v>
      </c>
      <c r="D304" s="290" t="s">
        <v>270</v>
      </c>
      <c r="E304" s="291" t="s">
        <v>193</v>
      </c>
      <c r="F304" s="292">
        <v>36.9</v>
      </c>
      <c r="G304" s="292">
        <v>38.200000000000003</v>
      </c>
      <c r="H304" s="292">
        <v>39.5</v>
      </c>
      <c r="I304" s="292">
        <v>40.85</v>
      </c>
      <c r="J304" s="292">
        <v>42.3</v>
      </c>
      <c r="K304" s="292">
        <v>43.9</v>
      </c>
      <c r="L304" s="292">
        <v>45.6</v>
      </c>
      <c r="M304" s="292">
        <v>47.550000000000004</v>
      </c>
      <c r="N304" s="292">
        <v>49.75</v>
      </c>
      <c r="O304" s="290"/>
      <c r="P304" s="290"/>
      <c r="Q304" s="290"/>
    </row>
    <row r="305" spans="1:17">
      <c r="A305" s="290" t="str">
        <f t="shared" si="4"/>
        <v>Male - F63 - Discus</v>
      </c>
      <c r="B305" s="290" t="s">
        <v>150</v>
      </c>
      <c r="C305" s="291" t="s">
        <v>808</v>
      </c>
      <c r="D305" s="290" t="s">
        <v>270</v>
      </c>
      <c r="E305" s="291" t="s">
        <v>193</v>
      </c>
      <c r="F305" s="292">
        <v>29</v>
      </c>
      <c r="G305" s="292">
        <v>30</v>
      </c>
      <c r="H305" s="292">
        <v>31</v>
      </c>
      <c r="I305" s="292">
        <v>32.1</v>
      </c>
      <c r="J305" s="292">
        <v>33.25</v>
      </c>
      <c r="K305" s="292">
        <v>34.5</v>
      </c>
      <c r="L305" s="292">
        <v>35.85</v>
      </c>
      <c r="M305" s="292">
        <v>37.35</v>
      </c>
      <c r="N305" s="292">
        <v>39.1</v>
      </c>
      <c r="O305" s="290"/>
      <c r="P305" s="290"/>
      <c r="Q305" s="290"/>
    </row>
    <row r="306" spans="1:17">
      <c r="A306" s="290" t="str">
        <f t="shared" si="4"/>
        <v>Male - F64 - Discus</v>
      </c>
      <c r="B306" s="290" t="s">
        <v>150</v>
      </c>
      <c r="C306" s="291" t="s">
        <v>809</v>
      </c>
      <c r="D306" s="290" t="s">
        <v>270</v>
      </c>
      <c r="E306" s="291" t="s">
        <v>193</v>
      </c>
      <c r="F306" s="292">
        <v>21</v>
      </c>
      <c r="G306" s="292">
        <v>23</v>
      </c>
      <c r="H306" s="292">
        <v>25</v>
      </c>
      <c r="I306" s="292">
        <v>27</v>
      </c>
      <c r="J306" s="292">
        <v>29</v>
      </c>
      <c r="K306" s="292">
        <v>31</v>
      </c>
      <c r="L306" s="292">
        <v>33</v>
      </c>
      <c r="M306" s="292">
        <v>35</v>
      </c>
      <c r="N306" s="292">
        <v>36</v>
      </c>
      <c r="O306" s="290"/>
      <c r="P306" s="290"/>
      <c r="Q306" s="290"/>
    </row>
    <row r="307" spans="1:17">
      <c r="A307" s="290" t="str">
        <f t="shared" si="4"/>
        <v>Female - F11 - Discus</v>
      </c>
      <c r="B307" s="290" t="s">
        <v>151</v>
      </c>
      <c r="C307" s="291" t="s">
        <v>785</v>
      </c>
      <c r="D307" s="290" t="s">
        <v>270</v>
      </c>
      <c r="E307" s="291" t="s">
        <v>193</v>
      </c>
      <c r="F307" s="292">
        <v>23.85</v>
      </c>
      <c r="G307" s="292">
        <v>24.8</v>
      </c>
      <c r="H307" s="292">
        <v>25.75</v>
      </c>
      <c r="I307" s="292">
        <v>26.75</v>
      </c>
      <c r="J307" s="292">
        <v>27.85</v>
      </c>
      <c r="K307" s="292">
        <v>29</v>
      </c>
      <c r="L307" s="292">
        <v>30.25</v>
      </c>
      <c r="M307" s="292">
        <v>31.7</v>
      </c>
      <c r="N307" s="292">
        <v>33.299999999999997</v>
      </c>
      <c r="O307" s="290"/>
      <c r="P307" s="290"/>
      <c r="Q307" s="290"/>
    </row>
    <row r="308" spans="1:17">
      <c r="A308" s="290" t="str">
        <f t="shared" ref="A308:A334" si="5">B308&amp;" - "&amp;C308&amp;" - "&amp;E308</f>
        <v>Female - F12 - Discus</v>
      </c>
      <c r="B308" s="290" t="s">
        <v>151</v>
      </c>
      <c r="C308" s="291" t="s">
        <v>786</v>
      </c>
      <c r="D308" s="290" t="s">
        <v>270</v>
      </c>
      <c r="E308" s="291" t="s">
        <v>193</v>
      </c>
      <c r="F308" s="292">
        <v>15</v>
      </c>
      <c r="G308" s="292">
        <v>20</v>
      </c>
      <c r="H308" s="292">
        <v>25</v>
      </c>
      <c r="I308" s="292">
        <v>27.5</v>
      </c>
      <c r="J308" s="292">
        <v>30</v>
      </c>
      <c r="K308" s="292">
        <v>32.5</v>
      </c>
      <c r="L308" s="292">
        <v>34</v>
      </c>
      <c r="M308" s="292">
        <v>35.5</v>
      </c>
      <c r="N308" s="292">
        <v>37</v>
      </c>
      <c r="O308" s="290"/>
      <c r="P308" s="290"/>
      <c r="Q308" s="290"/>
    </row>
    <row r="309" spans="1:17">
      <c r="A309" s="290" t="str">
        <f t="shared" si="5"/>
        <v>Female - F13 - Discus</v>
      </c>
      <c r="B309" s="290" t="s">
        <v>151</v>
      </c>
      <c r="C309" s="291" t="s">
        <v>787</v>
      </c>
      <c r="D309" s="290" t="s">
        <v>270</v>
      </c>
      <c r="E309" s="291" t="s">
        <v>193</v>
      </c>
      <c r="F309" s="292">
        <v>18.7</v>
      </c>
      <c r="G309" s="292">
        <v>19.399999999999999</v>
      </c>
      <c r="H309" s="292">
        <v>20.149999999999999</v>
      </c>
      <c r="I309" s="292">
        <v>21</v>
      </c>
      <c r="J309" s="292">
        <v>21.8</v>
      </c>
      <c r="K309" s="292">
        <v>22.7</v>
      </c>
      <c r="L309" s="292">
        <v>23.7</v>
      </c>
      <c r="M309" s="292">
        <v>24.8</v>
      </c>
      <c r="N309" s="292">
        <v>26</v>
      </c>
      <c r="O309" s="290"/>
      <c r="P309" s="290"/>
      <c r="Q309" s="290"/>
    </row>
    <row r="310" spans="1:17">
      <c r="A310" s="290" t="str">
        <f t="shared" si="5"/>
        <v>Female - F20 - Discus</v>
      </c>
      <c r="B310" s="290" t="s">
        <v>151</v>
      </c>
      <c r="C310" s="291" t="s">
        <v>783</v>
      </c>
      <c r="D310" s="290" t="s">
        <v>270</v>
      </c>
      <c r="E310" s="291" t="s">
        <v>193</v>
      </c>
      <c r="F310" s="292">
        <v>13.3</v>
      </c>
      <c r="G310" s="292">
        <v>16.8</v>
      </c>
      <c r="H310" s="292">
        <v>20.3</v>
      </c>
      <c r="I310" s="292">
        <v>23.8</v>
      </c>
      <c r="J310" s="292">
        <v>27.3</v>
      </c>
      <c r="K310" s="292">
        <v>30.8</v>
      </c>
      <c r="L310" s="292">
        <v>34.299999999999997</v>
      </c>
      <c r="M310" s="292">
        <v>37.799999999999997</v>
      </c>
      <c r="N310" s="292">
        <v>41.6</v>
      </c>
      <c r="O310" s="290"/>
      <c r="P310" s="290"/>
      <c r="Q310" s="290"/>
    </row>
    <row r="311" spans="1:17">
      <c r="A311" s="290" t="str">
        <f t="shared" si="5"/>
        <v>Female - F32 - Discus</v>
      </c>
      <c r="B311" s="290" t="s">
        <v>151</v>
      </c>
      <c r="C311" s="291" t="s">
        <v>788</v>
      </c>
      <c r="D311" s="290" t="s">
        <v>270</v>
      </c>
      <c r="E311" s="291" t="s">
        <v>193</v>
      </c>
      <c r="F311" s="292">
        <v>4.25</v>
      </c>
      <c r="G311" s="292">
        <v>5</v>
      </c>
      <c r="H311" s="292">
        <v>6</v>
      </c>
      <c r="I311" s="292">
        <v>7</v>
      </c>
      <c r="J311" s="292">
        <v>8</v>
      </c>
      <c r="K311" s="292">
        <v>9</v>
      </c>
      <c r="L311" s="292">
        <v>9.5</v>
      </c>
      <c r="M311" s="292">
        <v>10</v>
      </c>
      <c r="N311" s="292">
        <v>10.5</v>
      </c>
      <c r="O311" s="290"/>
      <c r="P311" s="290"/>
      <c r="Q311" s="290"/>
    </row>
    <row r="312" spans="1:17">
      <c r="A312" s="290" t="str">
        <f t="shared" si="5"/>
        <v>Female - F33 - Discus</v>
      </c>
      <c r="B312" s="290" t="s">
        <v>151</v>
      </c>
      <c r="C312" s="291" t="s">
        <v>789</v>
      </c>
      <c r="D312" s="290" t="s">
        <v>270</v>
      </c>
      <c r="E312" s="291" t="s">
        <v>193</v>
      </c>
      <c r="F312" s="292">
        <v>4.25</v>
      </c>
      <c r="G312" s="292">
        <v>5</v>
      </c>
      <c r="H312" s="292">
        <v>6</v>
      </c>
      <c r="I312" s="292">
        <v>7</v>
      </c>
      <c r="J312" s="292">
        <v>8</v>
      </c>
      <c r="K312" s="292">
        <v>9</v>
      </c>
      <c r="L312" s="292">
        <v>10</v>
      </c>
      <c r="M312" s="292">
        <v>10.5</v>
      </c>
      <c r="N312" s="292">
        <v>11</v>
      </c>
      <c r="O312" s="290"/>
      <c r="P312" s="290"/>
      <c r="Q312" s="290"/>
    </row>
    <row r="313" spans="1:17">
      <c r="A313" s="290" t="str">
        <f t="shared" si="5"/>
        <v>Female - F34 - Discus</v>
      </c>
      <c r="B313" s="290" t="s">
        <v>151</v>
      </c>
      <c r="C313" s="291" t="s">
        <v>790</v>
      </c>
      <c r="D313" s="290" t="s">
        <v>270</v>
      </c>
      <c r="E313" s="291" t="s">
        <v>193</v>
      </c>
      <c r="F313" s="292">
        <v>4.6500000000000004</v>
      </c>
      <c r="G313" s="292">
        <v>6.3</v>
      </c>
      <c r="H313" s="292">
        <v>7.6</v>
      </c>
      <c r="I313" s="292">
        <v>9</v>
      </c>
      <c r="J313" s="292">
        <v>10.5</v>
      </c>
      <c r="K313" s="292">
        <v>12.1</v>
      </c>
      <c r="L313" s="292">
        <v>14.1</v>
      </c>
      <c r="M313" s="292">
        <v>16.100000000000001</v>
      </c>
      <c r="N313" s="292">
        <v>18.100000000000001</v>
      </c>
      <c r="O313" s="290"/>
      <c r="P313" s="290"/>
      <c r="Q313" s="290"/>
    </row>
    <row r="314" spans="1:17">
      <c r="A314" s="290" t="str">
        <f t="shared" si="5"/>
        <v>Female - F35 - Discus</v>
      </c>
      <c r="B314" s="290" t="s">
        <v>151</v>
      </c>
      <c r="C314" s="291" t="s">
        <v>791</v>
      </c>
      <c r="D314" s="290" t="s">
        <v>270</v>
      </c>
      <c r="E314" s="291" t="s">
        <v>193</v>
      </c>
      <c r="F314" s="292">
        <v>8.4</v>
      </c>
      <c r="G314" s="292">
        <v>10.199999999999999</v>
      </c>
      <c r="H314" s="292">
        <v>12</v>
      </c>
      <c r="I314" s="292">
        <v>13.8</v>
      </c>
      <c r="J314" s="292">
        <v>15.6</v>
      </c>
      <c r="K314" s="292">
        <v>17.399999999999999</v>
      </c>
      <c r="L314" s="292">
        <v>19.2</v>
      </c>
      <c r="M314" s="292">
        <v>21</v>
      </c>
      <c r="N314" s="292">
        <v>23</v>
      </c>
      <c r="O314" s="290"/>
      <c r="P314" s="290"/>
      <c r="Q314" s="290"/>
    </row>
    <row r="315" spans="1:17">
      <c r="A315" s="290" t="str">
        <f t="shared" si="5"/>
        <v>Female - F36 - Discus</v>
      </c>
      <c r="B315" s="290" t="s">
        <v>151</v>
      </c>
      <c r="C315" s="291" t="s">
        <v>792</v>
      </c>
      <c r="D315" s="290" t="s">
        <v>270</v>
      </c>
      <c r="E315" s="291" t="s">
        <v>193</v>
      </c>
      <c r="F315" s="292">
        <v>9.5</v>
      </c>
      <c r="G315" s="292">
        <v>10.9</v>
      </c>
      <c r="H315" s="292">
        <v>12.3</v>
      </c>
      <c r="I315" s="292">
        <v>13.7</v>
      </c>
      <c r="J315" s="292">
        <v>15.1</v>
      </c>
      <c r="K315" s="292">
        <v>16.5</v>
      </c>
      <c r="L315" s="292">
        <v>17.899999999999999</v>
      </c>
      <c r="M315" s="292">
        <v>19.3</v>
      </c>
      <c r="N315" s="292">
        <v>20.6</v>
      </c>
      <c r="O315" s="290"/>
      <c r="P315" s="290"/>
      <c r="Q315" s="290"/>
    </row>
    <row r="316" spans="1:17">
      <c r="A316" s="290" t="str">
        <f t="shared" si="5"/>
        <v>Female - F37 - Discus</v>
      </c>
      <c r="B316" s="290" t="s">
        <v>151</v>
      </c>
      <c r="C316" s="291" t="s">
        <v>793</v>
      </c>
      <c r="D316" s="290" t="s">
        <v>270</v>
      </c>
      <c r="E316" s="291" t="s">
        <v>193</v>
      </c>
      <c r="F316" s="292">
        <v>12.9</v>
      </c>
      <c r="G316" s="292">
        <v>15</v>
      </c>
      <c r="H316" s="292">
        <v>17</v>
      </c>
      <c r="I316" s="292">
        <v>19</v>
      </c>
      <c r="J316" s="292">
        <v>21</v>
      </c>
      <c r="K316" s="292">
        <v>23</v>
      </c>
      <c r="L316" s="292">
        <v>25</v>
      </c>
      <c r="M316" s="292">
        <v>27.5</v>
      </c>
      <c r="N316" s="292">
        <v>30</v>
      </c>
      <c r="O316" s="290"/>
      <c r="P316" s="290"/>
      <c r="Q316" s="290"/>
    </row>
    <row r="317" spans="1:17">
      <c r="A317" s="290" t="str">
        <f t="shared" si="5"/>
        <v>Female - F38 - Discus</v>
      </c>
      <c r="B317" s="290" t="s">
        <v>151</v>
      </c>
      <c r="C317" s="291" t="s">
        <v>794</v>
      </c>
      <c r="D317" s="290" t="s">
        <v>270</v>
      </c>
      <c r="E317" s="291" t="s">
        <v>193</v>
      </c>
      <c r="F317" s="292">
        <v>14.3</v>
      </c>
      <c r="G317" s="292">
        <f t="shared" ref="G317:M317" si="6">F317+1.8</f>
        <v>16.100000000000001</v>
      </c>
      <c r="H317" s="292">
        <f t="shared" si="6"/>
        <v>17.900000000000002</v>
      </c>
      <c r="I317" s="292">
        <f t="shared" si="6"/>
        <v>19.700000000000003</v>
      </c>
      <c r="J317" s="292">
        <f t="shared" si="6"/>
        <v>21.500000000000004</v>
      </c>
      <c r="K317" s="292">
        <f t="shared" si="6"/>
        <v>23.300000000000004</v>
      </c>
      <c r="L317" s="292">
        <f t="shared" si="6"/>
        <v>25.100000000000005</v>
      </c>
      <c r="M317" s="292">
        <f t="shared" si="6"/>
        <v>26.900000000000006</v>
      </c>
      <c r="N317" s="292">
        <v>28.8</v>
      </c>
      <c r="O317" s="290"/>
      <c r="P317" s="290"/>
      <c r="Q317" s="290"/>
    </row>
    <row r="318" spans="1:17">
      <c r="A318" s="290" t="str">
        <f t="shared" si="5"/>
        <v>Female - F40 - Discus</v>
      </c>
      <c r="B318" s="290" t="s">
        <v>151</v>
      </c>
      <c r="C318" s="291" t="s">
        <v>795</v>
      </c>
      <c r="D318" s="290" t="s">
        <v>270</v>
      </c>
      <c r="E318" s="291" t="s">
        <v>193</v>
      </c>
      <c r="F318" s="292">
        <v>12.1</v>
      </c>
      <c r="G318" s="292">
        <v>13</v>
      </c>
      <c r="H318" s="292">
        <v>14</v>
      </c>
      <c r="I318" s="292">
        <v>15</v>
      </c>
      <c r="J318" s="292">
        <v>16</v>
      </c>
      <c r="K318" s="292">
        <v>17</v>
      </c>
      <c r="L318" s="292">
        <v>17.7</v>
      </c>
      <c r="M318" s="292">
        <v>18.5</v>
      </c>
      <c r="N318" s="292">
        <v>19.5</v>
      </c>
      <c r="O318" s="290"/>
      <c r="P318" s="290"/>
      <c r="Q318" s="290"/>
    </row>
    <row r="319" spans="1:17">
      <c r="A319" s="290" t="str">
        <f t="shared" si="5"/>
        <v>Female - F41 - Discus</v>
      </c>
      <c r="B319" s="290" t="s">
        <v>151</v>
      </c>
      <c r="C319" s="291" t="s">
        <v>796</v>
      </c>
      <c r="D319" s="290" t="s">
        <v>270</v>
      </c>
      <c r="E319" s="291" t="s">
        <v>193</v>
      </c>
      <c r="F319" s="292">
        <v>13</v>
      </c>
      <c r="G319" s="292">
        <v>14.3</v>
      </c>
      <c r="H319" s="292">
        <v>15.6</v>
      </c>
      <c r="I319" s="292">
        <v>16.899999999999999</v>
      </c>
      <c r="J319" s="292">
        <v>18.2</v>
      </c>
      <c r="K319" s="292">
        <v>19.5</v>
      </c>
      <c r="L319" s="292">
        <v>20.9</v>
      </c>
      <c r="M319" s="292">
        <v>22.4</v>
      </c>
      <c r="N319" s="292">
        <v>23.7</v>
      </c>
      <c r="O319" s="290"/>
      <c r="P319" s="290"/>
      <c r="Q319" s="290"/>
    </row>
    <row r="320" spans="1:17">
      <c r="A320" s="290" t="str">
        <f t="shared" si="5"/>
        <v>Female - F42 - Discus</v>
      </c>
      <c r="B320" s="290" t="s">
        <v>151</v>
      </c>
      <c r="C320" s="291" t="s">
        <v>797</v>
      </c>
      <c r="D320" s="290" t="s">
        <v>270</v>
      </c>
      <c r="E320" s="291" t="s">
        <v>193</v>
      </c>
      <c r="F320" s="292">
        <v>11.65</v>
      </c>
      <c r="G320" s="292">
        <v>13</v>
      </c>
      <c r="H320" s="292">
        <v>15</v>
      </c>
      <c r="I320" s="292">
        <v>16.3</v>
      </c>
      <c r="J320" s="292">
        <v>17.600000000000001</v>
      </c>
      <c r="K320" s="292">
        <v>18.899999999999999</v>
      </c>
      <c r="L320" s="292">
        <v>20.2</v>
      </c>
      <c r="M320" s="292">
        <v>21.5</v>
      </c>
      <c r="N320" s="292">
        <v>22.5</v>
      </c>
      <c r="O320" s="290"/>
      <c r="P320" s="290"/>
      <c r="Q320" s="290"/>
    </row>
    <row r="321" spans="1:17">
      <c r="A321" s="290" t="str">
        <f t="shared" si="5"/>
        <v>Female - F43/44 - Discus</v>
      </c>
      <c r="B321" s="290" t="s">
        <v>151</v>
      </c>
      <c r="C321" s="291" t="s">
        <v>798</v>
      </c>
      <c r="D321" s="290" t="s">
        <v>270</v>
      </c>
      <c r="E321" s="291" t="s">
        <v>193</v>
      </c>
      <c r="F321" s="292">
        <v>12.6</v>
      </c>
      <c r="G321" s="292">
        <v>15</v>
      </c>
      <c r="H321" s="292">
        <v>17</v>
      </c>
      <c r="I321" s="292">
        <v>20</v>
      </c>
      <c r="J321" s="292">
        <v>23</v>
      </c>
      <c r="K321" s="292">
        <v>26</v>
      </c>
      <c r="L321" s="292">
        <v>28.5</v>
      </c>
      <c r="M321" s="292">
        <v>31</v>
      </c>
      <c r="N321" s="292">
        <v>33</v>
      </c>
      <c r="O321" s="290"/>
      <c r="P321" s="290"/>
      <c r="Q321" s="290"/>
    </row>
    <row r="322" spans="1:17">
      <c r="A322" s="290" t="str">
        <f t="shared" si="5"/>
        <v>Female - F46 - Discus</v>
      </c>
      <c r="B322" s="290" t="s">
        <v>151</v>
      </c>
      <c r="C322" s="291" t="s">
        <v>799</v>
      </c>
      <c r="D322" s="290" t="s">
        <v>270</v>
      </c>
      <c r="E322" s="291" t="s">
        <v>193</v>
      </c>
      <c r="F322" s="292">
        <v>16.399999999999999</v>
      </c>
      <c r="G322" s="292">
        <v>18</v>
      </c>
      <c r="H322" s="292">
        <v>19.600000000000001</v>
      </c>
      <c r="I322" s="292">
        <v>21.2</v>
      </c>
      <c r="J322" s="292">
        <v>22.8</v>
      </c>
      <c r="K322" s="292">
        <v>24.4</v>
      </c>
      <c r="L322" s="292">
        <v>26</v>
      </c>
      <c r="M322" s="292">
        <v>27.6</v>
      </c>
      <c r="N322" s="292">
        <v>29.6</v>
      </c>
      <c r="O322" s="290"/>
      <c r="P322" s="290"/>
      <c r="Q322" s="290"/>
    </row>
    <row r="323" spans="1:17">
      <c r="A323" s="290" t="str">
        <f t="shared" si="5"/>
        <v>Female - F51 - Discus</v>
      </c>
      <c r="B323" s="290" t="s">
        <v>151</v>
      </c>
      <c r="C323" s="291" t="s">
        <v>811</v>
      </c>
      <c r="D323" s="290" t="s">
        <v>270</v>
      </c>
      <c r="E323" s="291" t="s">
        <v>193</v>
      </c>
      <c r="F323" s="292">
        <v>7</v>
      </c>
      <c r="G323" s="292">
        <v>7.3</v>
      </c>
      <c r="H323" s="292">
        <v>7.6</v>
      </c>
      <c r="I323" s="292">
        <v>8</v>
      </c>
      <c r="J323" s="292">
        <v>8.4</v>
      </c>
      <c r="K323" s="292">
        <v>8.8000000000000007</v>
      </c>
      <c r="L323" s="292">
        <v>9.1999999999999993</v>
      </c>
      <c r="M323" s="292">
        <v>9.6</v>
      </c>
      <c r="N323" s="292">
        <v>10</v>
      </c>
      <c r="O323" s="290"/>
      <c r="P323" s="290"/>
      <c r="Q323" s="290"/>
    </row>
    <row r="324" spans="1:17">
      <c r="A324" s="290" t="str">
        <f t="shared" si="5"/>
        <v>Female - F52 - Discus</v>
      </c>
      <c r="B324" s="290" t="s">
        <v>151</v>
      </c>
      <c r="C324" s="291" t="s">
        <v>800</v>
      </c>
      <c r="D324" s="290" t="s">
        <v>270</v>
      </c>
      <c r="E324" s="291" t="s">
        <v>193</v>
      </c>
      <c r="F324" s="292">
        <v>5.5</v>
      </c>
      <c r="G324" s="292">
        <v>6</v>
      </c>
      <c r="H324" s="292">
        <v>6.5</v>
      </c>
      <c r="I324" s="292">
        <v>7</v>
      </c>
      <c r="J324" s="292">
        <v>7.5</v>
      </c>
      <c r="K324" s="292">
        <v>7.8</v>
      </c>
      <c r="L324" s="292">
        <v>8.1</v>
      </c>
      <c r="M324" s="292">
        <v>8.4</v>
      </c>
      <c r="N324" s="292">
        <v>8.6999999999999993</v>
      </c>
      <c r="O324" s="290"/>
      <c r="P324" s="290"/>
      <c r="Q324" s="290"/>
    </row>
    <row r="325" spans="1:17">
      <c r="A325" s="290" t="str">
        <f t="shared" si="5"/>
        <v>Female - F53 - Discus</v>
      </c>
      <c r="B325" s="290" t="s">
        <v>151</v>
      </c>
      <c r="C325" s="291" t="s">
        <v>801</v>
      </c>
      <c r="D325" s="290" t="s">
        <v>270</v>
      </c>
      <c r="E325" s="291" t="s">
        <v>193</v>
      </c>
      <c r="F325" s="292">
        <v>7.7</v>
      </c>
      <c r="G325" s="292">
        <v>8</v>
      </c>
      <c r="H325" s="292">
        <v>8.4</v>
      </c>
      <c r="I325" s="292">
        <v>8.6999999999999993</v>
      </c>
      <c r="J325" s="292">
        <v>9.1</v>
      </c>
      <c r="K325" s="292">
        <v>9.5</v>
      </c>
      <c r="L325" s="292">
        <v>9.9500000000000011</v>
      </c>
      <c r="M325" s="292">
        <v>10.450000000000001</v>
      </c>
      <c r="N325" s="292">
        <v>11</v>
      </c>
      <c r="O325" s="290"/>
      <c r="P325" s="290"/>
      <c r="Q325" s="290"/>
    </row>
    <row r="326" spans="1:17">
      <c r="A326" s="290" t="str">
        <f t="shared" si="5"/>
        <v>Female - F54 - Discus</v>
      </c>
      <c r="B326" s="290" t="s">
        <v>151</v>
      </c>
      <c r="C326" s="291" t="s">
        <v>802</v>
      </c>
      <c r="D326" s="290" t="s">
        <v>270</v>
      </c>
      <c r="E326" s="291" t="s">
        <v>193</v>
      </c>
      <c r="F326" s="292">
        <v>10.75</v>
      </c>
      <c r="G326" s="292">
        <v>11.2</v>
      </c>
      <c r="H326" s="292">
        <v>11.65</v>
      </c>
      <c r="I326" s="292">
        <v>12.15</v>
      </c>
      <c r="J326" s="292">
        <v>12.7</v>
      </c>
      <c r="K326" s="292">
        <v>13.25</v>
      </c>
      <c r="L326" s="292">
        <v>13.85</v>
      </c>
      <c r="M326" s="292">
        <v>14.55</v>
      </c>
      <c r="N326" s="292">
        <v>15.3</v>
      </c>
      <c r="O326" s="290"/>
      <c r="P326" s="290"/>
      <c r="Q326" s="290"/>
    </row>
    <row r="327" spans="1:17">
      <c r="A327" s="290" t="str">
        <f t="shared" si="5"/>
        <v>Female - F55 - Discus</v>
      </c>
      <c r="B327" s="290" t="s">
        <v>151</v>
      </c>
      <c r="C327" s="291" t="s">
        <v>803</v>
      </c>
      <c r="D327" s="290" t="s">
        <v>270</v>
      </c>
      <c r="E327" s="291" t="s">
        <v>193</v>
      </c>
      <c r="F327" s="292">
        <v>9.9499999999999993</v>
      </c>
      <c r="G327" s="292">
        <v>11</v>
      </c>
      <c r="H327" s="292">
        <v>12.3</v>
      </c>
      <c r="I327" s="292">
        <v>13.5</v>
      </c>
      <c r="J327" s="292">
        <v>14.7</v>
      </c>
      <c r="K327" s="292">
        <v>15.9</v>
      </c>
      <c r="L327" s="292">
        <v>17.2</v>
      </c>
      <c r="M327" s="292">
        <v>18.5</v>
      </c>
      <c r="N327" s="292">
        <v>19.7</v>
      </c>
      <c r="O327" s="290"/>
      <c r="P327" s="290"/>
      <c r="Q327" s="290"/>
    </row>
    <row r="328" spans="1:17">
      <c r="A328" s="290" t="str">
        <f t="shared" si="5"/>
        <v>Female - F56 - Discus</v>
      </c>
      <c r="B328" s="290" t="s">
        <v>151</v>
      </c>
      <c r="C328" s="291" t="s">
        <v>804</v>
      </c>
      <c r="D328" s="290" t="s">
        <v>270</v>
      </c>
      <c r="E328" s="291" t="s">
        <v>193</v>
      </c>
      <c r="F328" s="292">
        <v>8.6</v>
      </c>
      <c r="G328" s="292">
        <v>9.9</v>
      </c>
      <c r="H328" s="292">
        <v>11.3</v>
      </c>
      <c r="I328" s="292">
        <v>12.7</v>
      </c>
      <c r="J328" s="292">
        <v>14.1</v>
      </c>
      <c r="K328" s="292">
        <v>15.4</v>
      </c>
      <c r="L328" s="292">
        <v>16.8</v>
      </c>
      <c r="M328" s="292">
        <v>18.2</v>
      </c>
      <c r="N328" s="292">
        <v>19.600000000000001</v>
      </c>
      <c r="O328" s="290"/>
      <c r="P328" s="290"/>
      <c r="Q328" s="290"/>
    </row>
    <row r="329" spans="1:17">
      <c r="A329" s="290" t="str">
        <f t="shared" si="5"/>
        <v>Female - F57 - Discus</v>
      </c>
      <c r="B329" s="290" t="s">
        <v>151</v>
      </c>
      <c r="C329" s="291" t="s">
        <v>805</v>
      </c>
      <c r="D329" s="290" t="s">
        <v>270</v>
      </c>
      <c r="E329" s="291" t="s">
        <v>193</v>
      </c>
      <c r="F329" s="292">
        <v>8.1</v>
      </c>
      <c r="G329" s="292">
        <v>10</v>
      </c>
      <c r="H329" s="292">
        <v>11.9</v>
      </c>
      <c r="I329" s="292">
        <v>13.8</v>
      </c>
      <c r="J329" s="292">
        <v>15.7</v>
      </c>
      <c r="K329" s="292">
        <v>17.600000000000001</v>
      </c>
      <c r="L329" s="292">
        <v>19.5</v>
      </c>
      <c r="M329" s="292">
        <v>21.5</v>
      </c>
      <c r="N329" s="292">
        <v>23.5</v>
      </c>
      <c r="O329" s="290"/>
      <c r="P329" s="290"/>
      <c r="Q329" s="290"/>
    </row>
    <row r="330" spans="1:17">
      <c r="A330" s="290" t="str">
        <f t="shared" si="5"/>
        <v>Female - F61 - Discus</v>
      </c>
      <c r="B330" s="290" t="s">
        <v>151</v>
      </c>
      <c r="C330" s="291" t="s">
        <v>806</v>
      </c>
      <c r="D330" s="290" t="s">
        <v>270</v>
      </c>
      <c r="E330" s="291" t="s">
        <v>193</v>
      </c>
      <c r="F330" s="292">
        <v>18.600000000000001</v>
      </c>
      <c r="G330" s="292">
        <v>19.3</v>
      </c>
      <c r="H330" s="292">
        <v>20</v>
      </c>
      <c r="I330" s="292">
        <v>20.85</v>
      </c>
      <c r="J330" s="292">
        <v>21.7</v>
      </c>
      <c r="K330" s="292">
        <v>22.6</v>
      </c>
      <c r="L330" s="292">
        <v>23.55</v>
      </c>
      <c r="M330" s="292">
        <v>24.7</v>
      </c>
      <c r="N330" s="292">
        <v>25.95</v>
      </c>
      <c r="O330" s="290"/>
      <c r="P330" s="290"/>
      <c r="Q330" s="290"/>
    </row>
    <row r="331" spans="1:17">
      <c r="A331" s="290" t="str">
        <f t="shared" si="5"/>
        <v>Female - F62 - Discus</v>
      </c>
      <c r="B331" s="290" t="s">
        <v>151</v>
      </c>
      <c r="C331" s="291" t="s">
        <v>807</v>
      </c>
      <c r="D331" s="290" t="s">
        <v>270</v>
      </c>
      <c r="E331" s="291" t="s">
        <v>193</v>
      </c>
      <c r="F331" s="292">
        <v>23.67</v>
      </c>
      <c r="G331" s="292">
        <v>24.59</v>
      </c>
      <c r="H331" s="292">
        <v>25.54</v>
      </c>
      <c r="I331" s="292">
        <v>26.55</v>
      </c>
      <c r="J331" s="292">
        <v>27.61</v>
      </c>
      <c r="K331" s="292">
        <v>28.76</v>
      </c>
      <c r="L331" s="292">
        <v>30.02</v>
      </c>
      <c r="M331" s="292">
        <v>31.43</v>
      </c>
      <c r="N331" s="292">
        <v>33.049999999999997</v>
      </c>
      <c r="O331" s="290"/>
      <c r="P331" s="290"/>
      <c r="Q331" s="290"/>
    </row>
    <row r="332" spans="1:17">
      <c r="A332" s="290" t="str">
        <f t="shared" si="5"/>
        <v>Female - F63 - Discus</v>
      </c>
      <c r="B332" s="290" t="s">
        <v>151</v>
      </c>
      <c r="C332" s="291" t="s">
        <v>808</v>
      </c>
      <c r="D332" s="290" t="s">
        <v>270</v>
      </c>
      <c r="E332" s="291" t="s">
        <v>193</v>
      </c>
      <c r="F332" s="292">
        <v>17.899999999999999</v>
      </c>
      <c r="G332" s="292">
        <v>18.600000000000001</v>
      </c>
      <c r="H332" s="292">
        <v>19.3</v>
      </c>
      <c r="I332" s="292">
        <v>20</v>
      </c>
      <c r="J332" s="292">
        <v>20.8</v>
      </c>
      <c r="K332" s="292">
        <v>21.7</v>
      </c>
      <c r="L332" s="292">
        <v>22.6</v>
      </c>
      <c r="M332" s="292">
        <v>23.5</v>
      </c>
      <c r="N332" s="292">
        <v>24.4</v>
      </c>
      <c r="O332" s="290"/>
      <c r="P332" s="290"/>
      <c r="Q332" s="290"/>
    </row>
    <row r="333" spans="1:17">
      <c r="A333" s="290" t="str">
        <f t="shared" si="5"/>
        <v>Female - F64 - Discus</v>
      </c>
      <c r="B333" s="290" t="s">
        <v>151</v>
      </c>
      <c r="C333" s="291" t="s">
        <v>809</v>
      </c>
      <c r="D333" s="290" t="s">
        <v>270</v>
      </c>
      <c r="E333" s="291" t="s">
        <v>193</v>
      </c>
      <c r="F333" s="292">
        <v>23.7</v>
      </c>
      <c r="G333" s="292">
        <v>24.6</v>
      </c>
      <c r="H333" s="292">
        <v>25.55</v>
      </c>
      <c r="I333" s="292">
        <v>26.55</v>
      </c>
      <c r="J333" s="292">
        <v>27.6</v>
      </c>
      <c r="K333" s="292">
        <v>28.75</v>
      </c>
      <c r="L333" s="292">
        <v>30</v>
      </c>
      <c r="M333" s="292">
        <v>31.4</v>
      </c>
      <c r="N333" s="292">
        <v>33.049999999999997</v>
      </c>
      <c r="O333" s="290"/>
      <c r="P333" s="290"/>
      <c r="Q333" s="290"/>
    </row>
    <row r="334" spans="1:17">
      <c r="A334" s="290" t="str">
        <f t="shared" si="5"/>
        <v>Male - F11 - Javelin</v>
      </c>
      <c r="B334" s="290" t="s">
        <v>150</v>
      </c>
      <c r="C334" s="291" t="s">
        <v>785</v>
      </c>
      <c r="D334" s="290" t="s">
        <v>270</v>
      </c>
      <c r="E334" s="290" t="s">
        <v>195</v>
      </c>
      <c r="F334" s="292">
        <v>17.7</v>
      </c>
      <c r="G334" s="292">
        <v>19.2</v>
      </c>
      <c r="H334" s="292">
        <v>20.7</v>
      </c>
      <c r="I334" s="292">
        <v>22.2</v>
      </c>
      <c r="J334" s="292">
        <v>23.7</v>
      </c>
      <c r="K334" s="292">
        <v>25.2</v>
      </c>
      <c r="L334" s="292">
        <v>26.7</v>
      </c>
      <c r="M334" s="292">
        <v>28.2</v>
      </c>
      <c r="N334" s="292">
        <v>29.7</v>
      </c>
      <c r="O334" s="290"/>
      <c r="P334" s="290"/>
      <c r="Q334" s="290"/>
    </row>
    <row r="335" spans="1:17">
      <c r="A335" s="290" t="str">
        <f t="shared" ref="A335:A384" si="7">B335&amp;" - "&amp;C335&amp;" - "&amp;E335</f>
        <v>Male - F12 - Javelin</v>
      </c>
      <c r="B335" s="290" t="s">
        <v>150</v>
      </c>
      <c r="C335" s="291" t="s">
        <v>786</v>
      </c>
      <c r="D335" s="290" t="s">
        <v>270</v>
      </c>
      <c r="E335" s="290" t="s">
        <v>195</v>
      </c>
      <c r="F335" s="292">
        <v>13.35</v>
      </c>
      <c r="G335" s="292">
        <v>15.6</v>
      </c>
      <c r="H335" s="292">
        <v>17.850000000000001</v>
      </c>
      <c r="I335" s="292">
        <v>20.100000000000001</v>
      </c>
      <c r="J335" s="292">
        <v>22.4</v>
      </c>
      <c r="K335" s="292">
        <v>26.65</v>
      </c>
      <c r="L335" s="292">
        <v>28.8</v>
      </c>
      <c r="M335" s="292">
        <v>30</v>
      </c>
      <c r="N335" s="292">
        <v>31.4</v>
      </c>
      <c r="O335" s="290"/>
      <c r="P335" s="290"/>
      <c r="Q335" s="290"/>
    </row>
    <row r="336" spans="1:17">
      <c r="A336" s="290" t="str">
        <f t="shared" si="7"/>
        <v>Male - F13 - Javelin</v>
      </c>
      <c r="B336" s="290" t="s">
        <v>150</v>
      </c>
      <c r="C336" s="291" t="s">
        <v>787</v>
      </c>
      <c r="D336" s="290" t="s">
        <v>270</v>
      </c>
      <c r="E336" s="290" t="s">
        <v>195</v>
      </c>
      <c r="F336" s="292">
        <v>25.7</v>
      </c>
      <c r="G336" s="292">
        <v>29.7</v>
      </c>
      <c r="H336" s="292">
        <v>33.700000000000003</v>
      </c>
      <c r="I336" s="292">
        <v>37.700000000000003</v>
      </c>
      <c r="J336" s="292">
        <v>41.7</v>
      </c>
      <c r="K336" s="292">
        <v>45.7</v>
      </c>
      <c r="L336" s="292">
        <v>49.7</v>
      </c>
      <c r="M336" s="292">
        <v>53.7</v>
      </c>
      <c r="N336" s="292">
        <v>57.7</v>
      </c>
      <c r="O336" s="290"/>
      <c r="P336" s="290"/>
      <c r="Q336" s="290"/>
    </row>
    <row r="337" spans="1:17">
      <c r="A337" s="290" t="str">
        <f t="shared" si="7"/>
        <v>Male - F20 - Javelin</v>
      </c>
      <c r="B337" s="290" t="s">
        <v>150</v>
      </c>
      <c r="C337" s="291" t="s">
        <v>783</v>
      </c>
      <c r="D337" s="290" t="s">
        <v>270</v>
      </c>
      <c r="E337" s="290" t="s">
        <v>195</v>
      </c>
      <c r="F337" s="299">
        <v>6.4</v>
      </c>
      <c r="G337" s="299">
        <v>10</v>
      </c>
      <c r="H337" s="299">
        <v>13.5</v>
      </c>
      <c r="I337" s="299">
        <v>17</v>
      </c>
      <c r="J337" s="299">
        <v>20.5</v>
      </c>
      <c r="K337" s="299">
        <v>24</v>
      </c>
      <c r="L337" s="299">
        <v>27.5</v>
      </c>
      <c r="M337" s="299">
        <v>31</v>
      </c>
      <c r="N337" s="299">
        <v>34.6</v>
      </c>
      <c r="O337" s="290"/>
      <c r="P337" s="290"/>
      <c r="Q337" s="290"/>
    </row>
    <row r="338" spans="1:17">
      <c r="A338" s="290" t="str">
        <f t="shared" si="7"/>
        <v>Male - F33 - Javelin</v>
      </c>
      <c r="B338" s="290" t="s">
        <v>150</v>
      </c>
      <c r="C338" s="291" t="s">
        <v>789</v>
      </c>
      <c r="D338" s="290" t="s">
        <v>270</v>
      </c>
      <c r="E338" s="290" t="s">
        <v>195</v>
      </c>
      <c r="F338" s="292">
        <v>7.8</v>
      </c>
      <c r="G338" s="292">
        <v>9.1999999999999993</v>
      </c>
      <c r="H338" s="292">
        <v>10.6</v>
      </c>
      <c r="I338" s="292">
        <v>12</v>
      </c>
      <c r="J338" s="292">
        <v>13.5</v>
      </c>
      <c r="K338" s="292">
        <v>14.9</v>
      </c>
      <c r="L338" s="292">
        <v>16.3</v>
      </c>
      <c r="M338" s="292">
        <v>17.75</v>
      </c>
      <c r="N338" s="292">
        <v>19.2</v>
      </c>
      <c r="O338" s="290"/>
      <c r="P338" s="290"/>
      <c r="Q338" s="290"/>
    </row>
    <row r="339" spans="1:17">
      <c r="A339" s="290" t="str">
        <f t="shared" si="7"/>
        <v>Male - F34 - Javelin</v>
      </c>
      <c r="B339" s="290" t="s">
        <v>150</v>
      </c>
      <c r="C339" s="291" t="s">
        <v>790</v>
      </c>
      <c r="D339" s="290" t="s">
        <v>270</v>
      </c>
      <c r="E339" s="290" t="s">
        <v>195</v>
      </c>
      <c r="F339" s="292">
        <v>8.4</v>
      </c>
      <c r="G339" s="292">
        <v>10.4</v>
      </c>
      <c r="H339" s="292">
        <v>12.4</v>
      </c>
      <c r="I339" s="292">
        <v>14.4</v>
      </c>
      <c r="J339" s="292">
        <v>16.399999999999999</v>
      </c>
      <c r="K339" s="292">
        <v>18.399999999999999</v>
      </c>
      <c r="L339" s="292">
        <v>20.399999999999999</v>
      </c>
      <c r="M339" s="292">
        <v>22.4</v>
      </c>
      <c r="N339" s="292">
        <v>24.65</v>
      </c>
      <c r="O339" s="290"/>
      <c r="P339" s="290"/>
      <c r="Q339" s="290"/>
    </row>
    <row r="340" spans="1:17">
      <c r="A340" s="290" t="str">
        <f t="shared" si="7"/>
        <v>Male - F35 - Javelin</v>
      </c>
      <c r="B340" s="290" t="s">
        <v>150</v>
      </c>
      <c r="C340" s="291" t="s">
        <v>791</v>
      </c>
      <c r="D340" s="290" t="s">
        <v>270</v>
      </c>
      <c r="E340" s="290" t="s">
        <v>195</v>
      </c>
      <c r="F340" s="292">
        <v>9.6</v>
      </c>
      <c r="G340" s="292">
        <v>11.4</v>
      </c>
      <c r="H340" s="292">
        <v>13.2</v>
      </c>
      <c r="I340" s="292">
        <v>15</v>
      </c>
      <c r="J340" s="292">
        <v>16.8</v>
      </c>
      <c r="K340" s="292">
        <v>18.600000000000001</v>
      </c>
      <c r="L340" s="292">
        <v>20.399999999999999</v>
      </c>
      <c r="M340" s="292">
        <v>22.2</v>
      </c>
      <c r="N340" s="292">
        <v>24</v>
      </c>
      <c r="O340" s="290"/>
      <c r="P340" s="290"/>
      <c r="Q340" s="290"/>
    </row>
    <row r="341" spans="1:17">
      <c r="A341" s="290" t="str">
        <f t="shared" si="7"/>
        <v>Male - F36 - Javelin</v>
      </c>
      <c r="B341" s="290" t="s">
        <v>150</v>
      </c>
      <c r="C341" s="291" t="s">
        <v>792</v>
      </c>
      <c r="D341" s="290" t="s">
        <v>270</v>
      </c>
      <c r="E341" s="290" t="s">
        <v>195</v>
      </c>
      <c r="F341" s="292">
        <v>5.15</v>
      </c>
      <c r="G341" s="292">
        <v>7.55</v>
      </c>
      <c r="H341" s="292">
        <v>10</v>
      </c>
      <c r="I341" s="292">
        <v>12.4</v>
      </c>
      <c r="J341" s="292">
        <v>14.8</v>
      </c>
      <c r="K341" s="292">
        <v>17.2</v>
      </c>
      <c r="L341" s="292">
        <v>19.600000000000001</v>
      </c>
      <c r="M341" s="292">
        <v>22</v>
      </c>
      <c r="N341" s="292">
        <v>24.3</v>
      </c>
      <c r="O341" s="290"/>
      <c r="P341" s="290"/>
      <c r="Q341" s="290"/>
    </row>
    <row r="342" spans="1:17">
      <c r="A342" s="290" t="str">
        <f t="shared" si="7"/>
        <v>Male - F37 - Javelin</v>
      </c>
      <c r="B342" s="290" t="s">
        <v>150</v>
      </c>
      <c r="C342" s="291" t="s">
        <v>793</v>
      </c>
      <c r="D342" s="290" t="s">
        <v>270</v>
      </c>
      <c r="E342" s="290" t="s">
        <v>195</v>
      </c>
      <c r="F342" s="292">
        <v>20</v>
      </c>
      <c r="G342" s="292">
        <v>22.7</v>
      </c>
      <c r="H342" s="292">
        <v>25.4</v>
      </c>
      <c r="I342" s="292">
        <v>28.1</v>
      </c>
      <c r="J342" s="292">
        <v>30.8</v>
      </c>
      <c r="K342" s="292">
        <v>33.5</v>
      </c>
      <c r="L342" s="292">
        <v>36.200000000000003</v>
      </c>
      <c r="M342" s="292">
        <v>38.9</v>
      </c>
      <c r="N342" s="292">
        <v>41.5</v>
      </c>
      <c r="O342" s="290"/>
      <c r="P342" s="290"/>
      <c r="Q342" s="290"/>
    </row>
    <row r="343" spans="1:17">
      <c r="A343" s="290" t="str">
        <f t="shared" si="7"/>
        <v>Male - F38 - Javelin</v>
      </c>
      <c r="B343" s="290" t="s">
        <v>150</v>
      </c>
      <c r="C343" s="291" t="s">
        <v>794</v>
      </c>
      <c r="D343" s="290" t="s">
        <v>270</v>
      </c>
      <c r="E343" s="290" t="s">
        <v>195</v>
      </c>
      <c r="F343" s="292">
        <v>15</v>
      </c>
      <c r="G343" s="292">
        <v>18.2</v>
      </c>
      <c r="H343" s="292">
        <v>21.4</v>
      </c>
      <c r="I343" s="292">
        <v>24.6</v>
      </c>
      <c r="J343" s="292">
        <v>27.8</v>
      </c>
      <c r="K343" s="292">
        <v>31</v>
      </c>
      <c r="L343" s="292">
        <v>34.200000000000003</v>
      </c>
      <c r="M343" s="292">
        <v>37.4</v>
      </c>
      <c r="N343" s="292">
        <v>40.5</v>
      </c>
      <c r="O343" s="290"/>
      <c r="P343" s="290"/>
      <c r="Q343" s="290"/>
    </row>
    <row r="344" spans="1:17">
      <c r="A344" s="290" t="str">
        <f t="shared" si="7"/>
        <v>Male - F40 - Javelin</v>
      </c>
      <c r="B344" s="290" t="s">
        <v>150</v>
      </c>
      <c r="C344" s="291" t="s">
        <v>795</v>
      </c>
      <c r="D344" s="290" t="s">
        <v>270</v>
      </c>
      <c r="E344" s="290" t="s">
        <v>195</v>
      </c>
      <c r="F344" s="292">
        <v>16.600000000000001</v>
      </c>
      <c r="G344" s="292">
        <v>18.399999999999999</v>
      </c>
      <c r="H344" s="292">
        <v>20.2</v>
      </c>
      <c r="I344" s="292">
        <v>22</v>
      </c>
      <c r="J344" s="292">
        <v>23.8</v>
      </c>
      <c r="K344" s="292">
        <v>25.6</v>
      </c>
      <c r="L344" s="292">
        <v>27.4</v>
      </c>
      <c r="M344" s="292">
        <v>29.2</v>
      </c>
      <c r="N344" s="292">
        <v>31.1</v>
      </c>
      <c r="O344" s="290"/>
      <c r="P344" s="290"/>
      <c r="Q344" s="290"/>
    </row>
    <row r="345" spans="1:17">
      <c r="A345" s="290" t="str">
        <f t="shared" si="7"/>
        <v>Male - F41 - Javelin</v>
      </c>
      <c r="B345" s="290" t="s">
        <v>150</v>
      </c>
      <c r="C345" s="291" t="s">
        <v>796</v>
      </c>
      <c r="D345" s="290" t="s">
        <v>270</v>
      </c>
      <c r="E345" s="290" t="s">
        <v>195</v>
      </c>
      <c r="F345" s="292">
        <v>10.15</v>
      </c>
      <c r="G345" s="292">
        <v>13.6</v>
      </c>
      <c r="H345" s="292">
        <v>17.100000000000001</v>
      </c>
      <c r="I345" s="292">
        <v>20.5</v>
      </c>
      <c r="J345" s="292">
        <v>23.9</v>
      </c>
      <c r="K345" s="292">
        <v>27.4</v>
      </c>
      <c r="L345" s="292">
        <v>30.8</v>
      </c>
      <c r="M345" s="292">
        <v>34.299999999999997</v>
      </c>
      <c r="N345" s="292">
        <v>37.81</v>
      </c>
      <c r="O345" s="290"/>
      <c r="P345" s="290"/>
      <c r="Q345" s="290"/>
    </row>
    <row r="346" spans="1:17">
      <c r="A346" s="290" t="str">
        <f t="shared" si="7"/>
        <v>Male - F42 - Javelin</v>
      </c>
      <c r="B346" s="290" t="s">
        <v>150</v>
      </c>
      <c r="C346" s="291" t="s">
        <v>797</v>
      </c>
      <c r="D346" s="290" t="s">
        <v>270</v>
      </c>
      <c r="E346" s="290" t="s">
        <v>195</v>
      </c>
      <c r="F346" s="292">
        <v>20.8</v>
      </c>
      <c r="G346" s="292">
        <v>23.7</v>
      </c>
      <c r="H346" s="292">
        <v>26.6</v>
      </c>
      <c r="I346" s="292">
        <v>29.5</v>
      </c>
      <c r="J346" s="292">
        <v>32.4</v>
      </c>
      <c r="K346" s="292">
        <v>35.299999999999997</v>
      </c>
      <c r="L346" s="292">
        <v>38.200000000000003</v>
      </c>
      <c r="M346" s="292">
        <v>41.1</v>
      </c>
      <c r="N346" s="292">
        <v>44</v>
      </c>
      <c r="O346" s="290"/>
      <c r="P346" s="290"/>
      <c r="Q346" s="290"/>
    </row>
    <row r="347" spans="1:17">
      <c r="A347" s="290" t="str">
        <f t="shared" si="7"/>
        <v>Male - F43/44 - Javelin</v>
      </c>
      <c r="B347" s="290" t="s">
        <v>150</v>
      </c>
      <c r="C347" s="291" t="s">
        <v>798</v>
      </c>
      <c r="D347" s="290" t="s">
        <v>270</v>
      </c>
      <c r="E347" s="290" t="s">
        <v>195</v>
      </c>
      <c r="F347" s="292">
        <v>9</v>
      </c>
      <c r="G347" s="292">
        <v>13</v>
      </c>
      <c r="H347" s="292">
        <v>17</v>
      </c>
      <c r="I347" s="292">
        <v>21</v>
      </c>
      <c r="J347" s="292">
        <v>24.9</v>
      </c>
      <c r="K347" s="292">
        <v>28.8</v>
      </c>
      <c r="L347" s="292">
        <v>32.700000000000003</v>
      </c>
      <c r="M347" s="292">
        <v>36.6</v>
      </c>
      <c r="N347" s="292">
        <v>40</v>
      </c>
      <c r="O347" s="290"/>
      <c r="P347" s="290"/>
      <c r="Q347" s="290"/>
    </row>
    <row r="348" spans="1:17">
      <c r="A348" s="290" t="str">
        <f t="shared" si="7"/>
        <v>Male - F46 - Javelin</v>
      </c>
      <c r="B348" s="290" t="s">
        <v>150</v>
      </c>
      <c r="C348" s="291" t="s">
        <v>799</v>
      </c>
      <c r="D348" s="290" t="s">
        <v>270</v>
      </c>
      <c r="E348" s="290" t="s">
        <v>195</v>
      </c>
      <c r="F348" s="292">
        <v>21.6</v>
      </c>
      <c r="G348" s="292">
        <v>24.1</v>
      </c>
      <c r="H348" s="292">
        <v>26.6</v>
      </c>
      <c r="I348" s="292">
        <v>29.1</v>
      </c>
      <c r="J348" s="292">
        <v>31.6</v>
      </c>
      <c r="K348" s="292">
        <v>34.1</v>
      </c>
      <c r="L348" s="292">
        <v>36.6</v>
      </c>
      <c r="M348" s="292">
        <v>39.1</v>
      </c>
      <c r="N348" s="292">
        <v>42</v>
      </c>
      <c r="O348" s="290"/>
      <c r="P348" s="290"/>
      <c r="Q348" s="290"/>
    </row>
    <row r="349" spans="1:17">
      <c r="A349" s="290" t="str">
        <f t="shared" si="7"/>
        <v>Male - F52 - Javelin</v>
      </c>
      <c r="B349" s="290" t="s">
        <v>150</v>
      </c>
      <c r="C349" s="291" t="s">
        <v>800</v>
      </c>
      <c r="D349" s="290" t="s">
        <v>270</v>
      </c>
      <c r="E349" s="290" t="s">
        <v>195</v>
      </c>
      <c r="F349" s="292">
        <v>10.5</v>
      </c>
      <c r="G349" s="292">
        <v>10.950000000000001</v>
      </c>
      <c r="H349" s="292">
        <v>11.4</v>
      </c>
      <c r="I349" s="292">
        <v>11.9</v>
      </c>
      <c r="J349" s="292">
        <v>12.4</v>
      </c>
      <c r="K349" s="292">
        <v>12.950000000000001</v>
      </c>
      <c r="L349" s="292">
        <v>13.55</v>
      </c>
      <c r="M349" s="292">
        <v>14.25</v>
      </c>
      <c r="N349" s="292">
        <v>15</v>
      </c>
      <c r="O349" s="290"/>
      <c r="P349" s="290"/>
      <c r="Q349" s="290"/>
    </row>
    <row r="350" spans="1:17">
      <c r="A350" s="290" t="str">
        <f t="shared" si="7"/>
        <v>Male - F53 - Javelin</v>
      </c>
      <c r="B350" s="290" t="s">
        <v>150</v>
      </c>
      <c r="C350" s="291" t="s">
        <v>801</v>
      </c>
      <c r="D350" s="290" t="s">
        <v>270</v>
      </c>
      <c r="E350" s="290" t="s">
        <v>195</v>
      </c>
      <c r="F350" s="292">
        <v>12.9</v>
      </c>
      <c r="G350" s="292">
        <v>13.450000000000001</v>
      </c>
      <c r="H350" s="292">
        <v>14</v>
      </c>
      <c r="I350" s="292">
        <v>14.6</v>
      </c>
      <c r="J350" s="292">
        <v>15.25</v>
      </c>
      <c r="K350" s="292">
        <v>15.9</v>
      </c>
      <c r="L350" s="292">
        <v>16.649999999999999</v>
      </c>
      <c r="M350" s="292">
        <v>17.5</v>
      </c>
      <c r="N350" s="292">
        <v>18.45</v>
      </c>
      <c r="O350" s="290"/>
      <c r="P350" s="290"/>
      <c r="Q350" s="290"/>
    </row>
    <row r="351" spans="1:17">
      <c r="A351" s="290" t="str">
        <f t="shared" si="7"/>
        <v>Male - F54 - Javelin</v>
      </c>
      <c r="B351" s="290" t="s">
        <v>150</v>
      </c>
      <c r="C351" s="291" t="s">
        <v>802</v>
      </c>
      <c r="D351" s="290" t="s">
        <v>270</v>
      </c>
      <c r="E351" s="290" t="s">
        <v>195</v>
      </c>
      <c r="F351" s="292">
        <v>10</v>
      </c>
      <c r="G351" s="292">
        <v>12</v>
      </c>
      <c r="H351" s="292">
        <v>14</v>
      </c>
      <c r="I351" s="292">
        <v>16.5</v>
      </c>
      <c r="J351" s="292">
        <v>18.5</v>
      </c>
      <c r="K351" s="292">
        <v>20</v>
      </c>
      <c r="L351" s="292">
        <v>21.5</v>
      </c>
      <c r="M351" s="292">
        <v>23</v>
      </c>
      <c r="N351" s="292">
        <v>23.75</v>
      </c>
      <c r="O351" s="290"/>
      <c r="P351" s="290"/>
      <c r="Q351" s="290"/>
    </row>
    <row r="352" spans="1:17">
      <c r="A352" s="290" t="str">
        <f t="shared" si="7"/>
        <v>Male - F55 - Javelin</v>
      </c>
      <c r="B352" s="290" t="s">
        <v>150</v>
      </c>
      <c r="C352" s="291" t="s">
        <v>803</v>
      </c>
      <c r="D352" s="290" t="s">
        <v>270</v>
      </c>
      <c r="E352" s="290" t="s">
        <v>195</v>
      </c>
      <c r="F352" s="292">
        <v>13.8</v>
      </c>
      <c r="G352" s="292">
        <v>15.3</v>
      </c>
      <c r="H352" s="292">
        <v>16.8</v>
      </c>
      <c r="I352" s="292">
        <v>18.3</v>
      </c>
      <c r="J352" s="292">
        <v>19.8</v>
      </c>
      <c r="K352" s="292">
        <v>21.3</v>
      </c>
      <c r="L352" s="292">
        <v>22.8</v>
      </c>
      <c r="M352" s="292">
        <v>24.3</v>
      </c>
      <c r="N352" s="292">
        <v>26</v>
      </c>
      <c r="O352" s="290"/>
      <c r="P352" s="290"/>
      <c r="Q352" s="290"/>
    </row>
    <row r="353" spans="1:17">
      <c r="A353" s="290" t="str">
        <f t="shared" si="7"/>
        <v>Male - F56 - Javelin</v>
      </c>
      <c r="B353" s="290" t="s">
        <v>150</v>
      </c>
      <c r="C353" s="291" t="s">
        <v>804</v>
      </c>
      <c r="D353" s="290" t="s">
        <v>270</v>
      </c>
      <c r="E353" s="290" t="s">
        <v>195</v>
      </c>
      <c r="F353" s="292">
        <v>11.7</v>
      </c>
      <c r="G353" s="292">
        <v>13.2</v>
      </c>
      <c r="H353" s="292">
        <v>14.7</v>
      </c>
      <c r="I353" s="292">
        <v>16.2</v>
      </c>
      <c r="J353" s="292">
        <v>17.7</v>
      </c>
      <c r="K353" s="292">
        <v>19.2</v>
      </c>
      <c r="L353" s="292">
        <v>20.7</v>
      </c>
      <c r="M353" s="292">
        <v>22.2</v>
      </c>
      <c r="N353" s="292">
        <v>23.6</v>
      </c>
      <c r="O353" s="290"/>
      <c r="P353" s="290"/>
      <c r="Q353" s="290"/>
    </row>
    <row r="354" spans="1:17">
      <c r="A354" s="290" t="str">
        <f t="shared" si="7"/>
        <v>Male - F57 - Javelin</v>
      </c>
      <c r="B354" s="290" t="s">
        <v>150</v>
      </c>
      <c r="C354" s="291" t="s">
        <v>805</v>
      </c>
      <c r="D354" s="290" t="s">
        <v>270</v>
      </c>
      <c r="E354" s="290" t="s">
        <v>195</v>
      </c>
      <c r="F354" s="292">
        <v>10.8</v>
      </c>
      <c r="G354" s="292">
        <v>14</v>
      </c>
      <c r="H354" s="292">
        <v>17.3</v>
      </c>
      <c r="I354" s="292">
        <v>20.6</v>
      </c>
      <c r="J354" s="292">
        <v>23.9</v>
      </c>
      <c r="K354" s="292">
        <v>27.2</v>
      </c>
      <c r="L354" s="292">
        <v>30.4</v>
      </c>
      <c r="M354" s="292">
        <v>33.5</v>
      </c>
      <c r="N354" s="292">
        <v>37.200000000000003</v>
      </c>
      <c r="O354" s="290"/>
      <c r="P354" s="290"/>
      <c r="Q354" s="290"/>
    </row>
    <row r="355" spans="1:17">
      <c r="A355" s="290" t="str">
        <f t="shared" si="7"/>
        <v>Male - F61 - Javelin</v>
      </c>
      <c r="B355" s="290" t="s">
        <v>150</v>
      </c>
      <c r="C355" s="291" t="s">
        <v>806</v>
      </c>
      <c r="D355" s="290" t="s">
        <v>270</v>
      </c>
      <c r="E355" s="290" t="s">
        <v>195</v>
      </c>
      <c r="F355" s="292">
        <v>31.65</v>
      </c>
      <c r="G355" s="292">
        <v>32.9</v>
      </c>
      <c r="H355" s="292">
        <v>34.15</v>
      </c>
      <c r="I355" s="292">
        <v>35.450000000000003</v>
      </c>
      <c r="J355" s="292">
        <v>36.85</v>
      </c>
      <c r="K355" s="292">
        <v>38.35</v>
      </c>
      <c r="L355" s="292">
        <v>40</v>
      </c>
      <c r="M355" s="292">
        <v>41.85</v>
      </c>
      <c r="N355" s="292">
        <v>44</v>
      </c>
      <c r="O355" s="290"/>
      <c r="P355" s="290"/>
      <c r="Q355" s="290"/>
    </row>
    <row r="356" spans="1:17">
      <c r="A356" s="290" t="str">
        <f t="shared" si="7"/>
        <v>Male - F62 - Javelin</v>
      </c>
      <c r="B356" s="290" t="s">
        <v>150</v>
      </c>
      <c r="C356" s="291" t="s">
        <v>807</v>
      </c>
      <c r="D356" s="290" t="s">
        <v>270</v>
      </c>
      <c r="E356" s="290" t="s">
        <v>195</v>
      </c>
      <c r="F356" s="292">
        <v>9</v>
      </c>
      <c r="G356" s="292">
        <v>10</v>
      </c>
      <c r="H356" s="292">
        <v>11.5</v>
      </c>
      <c r="I356" s="292">
        <v>13</v>
      </c>
      <c r="J356" s="292">
        <v>14.5</v>
      </c>
      <c r="K356" s="292">
        <v>16.5</v>
      </c>
      <c r="L356" s="292">
        <v>18.5</v>
      </c>
      <c r="M356" s="292">
        <v>20.5</v>
      </c>
      <c r="N356" s="292">
        <v>22.65</v>
      </c>
      <c r="O356" s="290"/>
      <c r="P356" s="290"/>
      <c r="Q356" s="290"/>
    </row>
    <row r="357" spans="1:17">
      <c r="A357" s="290" t="str">
        <f t="shared" si="7"/>
        <v>Male - F63 - Javelin</v>
      </c>
      <c r="B357" s="290" t="s">
        <v>150</v>
      </c>
      <c r="C357" s="291" t="s">
        <v>808</v>
      </c>
      <c r="D357" s="290" t="s">
        <v>270</v>
      </c>
      <c r="E357" s="290" t="s">
        <v>195</v>
      </c>
      <c r="F357" s="292">
        <v>31.65</v>
      </c>
      <c r="G357" s="292">
        <v>32.9</v>
      </c>
      <c r="H357" s="292">
        <v>34.15</v>
      </c>
      <c r="I357" s="292">
        <v>35.450000000000003</v>
      </c>
      <c r="J357" s="292">
        <v>36.85</v>
      </c>
      <c r="K357" s="292">
        <v>38.35</v>
      </c>
      <c r="L357" s="292">
        <v>40</v>
      </c>
      <c r="M357" s="292">
        <v>41.85</v>
      </c>
      <c r="N357" s="292">
        <v>44</v>
      </c>
      <c r="O357" s="290"/>
      <c r="P357" s="290"/>
      <c r="Q357" s="290"/>
    </row>
    <row r="358" spans="1:17">
      <c r="A358" s="290" t="str">
        <f t="shared" si="7"/>
        <v>Male - F64 - Javelin</v>
      </c>
      <c r="B358" s="290" t="s">
        <v>150</v>
      </c>
      <c r="C358" s="291" t="s">
        <v>809</v>
      </c>
      <c r="D358" s="290" t="s">
        <v>270</v>
      </c>
      <c r="E358" s="290" t="s">
        <v>195</v>
      </c>
      <c r="F358" s="292">
        <v>24.7</v>
      </c>
      <c r="G358" s="292">
        <v>26.1</v>
      </c>
      <c r="H358" s="292">
        <v>27.5</v>
      </c>
      <c r="I358" s="292">
        <v>29</v>
      </c>
      <c r="J358" s="292">
        <v>30.5</v>
      </c>
      <c r="K358" s="292">
        <v>32</v>
      </c>
      <c r="L358" s="292">
        <v>33.5</v>
      </c>
      <c r="M358" s="292">
        <v>35</v>
      </c>
      <c r="N358" s="292">
        <v>36.5</v>
      </c>
      <c r="O358" s="290"/>
      <c r="P358" s="290"/>
      <c r="Q358" s="290"/>
    </row>
    <row r="359" spans="1:17">
      <c r="A359" s="290" t="str">
        <f t="shared" si="7"/>
        <v>Female - F11 - Javelin</v>
      </c>
      <c r="B359" s="290" t="s">
        <v>151</v>
      </c>
      <c r="C359" s="291" t="s">
        <v>785</v>
      </c>
      <c r="D359" s="290" t="s">
        <v>270</v>
      </c>
      <c r="E359" s="290" t="s">
        <v>195</v>
      </c>
      <c r="F359" s="292">
        <v>11</v>
      </c>
      <c r="G359" s="292">
        <v>11.5</v>
      </c>
      <c r="H359" s="292">
        <v>12</v>
      </c>
      <c r="I359" s="292">
        <v>12.5</v>
      </c>
      <c r="J359" s="292">
        <v>13</v>
      </c>
      <c r="K359" s="292">
        <v>13.5</v>
      </c>
      <c r="L359" s="292">
        <v>14</v>
      </c>
      <c r="M359" s="292">
        <v>14.5</v>
      </c>
      <c r="N359" s="292">
        <v>15.15</v>
      </c>
      <c r="O359" s="290"/>
      <c r="P359" s="290"/>
      <c r="Q359" s="290"/>
    </row>
    <row r="360" spans="1:17">
      <c r="A360" s="290" t="str">
        <f t="shared" si="7"/>
        <v>Female - F12 - Javelin</v>
      </c>
      <c r="B360" s="290" t="s">
        <v>151</v>
      </c>
      <c r="C360" s="291" t="s">
        <v>786</v>
      </c>
      <c r="D360" s="290" t="s">
        <v>270</v>
      </c>
      <c r="E360" s="290" t="s">
        <v>195</v>
      </c>
      <c r="F360" s="292">
        <v>12.4</v>
      </c>
      <c r="G360" s="292">
        <v>13.85</v>
      </c>
      <c r="H360" s="292">
        <v>15.3</v>
      </c>
      <c r="I360" s="292">
        <v>16.7</v>
      </c>
      <c r="J360" s="292">
        <v>18.100000000000001</v>
      </c>
      <c r="K360" s="292">
        <v>19.5</v>
      </c>
      <c r="L360" s="292">
        <v>21</v>
      </c>
      <c r="M360" s="292">
        <v>22.4</v>
      </c>
      <c r="N360" s="292">
        <v>24.2</v>
      </c>
      <c r="O360" s="290"/>
      <c r="P360" s="290"/>
      <c r="Q360" s="290"/>
    </row>
    <row r="361" spans="1:17">
      <c r="A361" s="290" t="str">
        <f t="shared" si="7"/>
        <v>Female - F13 - Javelin</v>
      </c>
      <c r="B361" s="290" t="s">
        <v>151</v>
      </c>
      <c r="C361" s="291" t="s">
        <v>787</v>
      </c>
      <c r="D361" s="290" t="s">
        <v>270</v>
      </c>
      <c r="E361" s="290" t="s">
        <v>195</v>
      </c>
      <c r="F361" s="292">
        <v>16.5</v>
      </c>
      <c r="G361" s="292">
        <v>17</v>
      </c>
      <c r="H361" s="292">
        <v>17.5</v>
      </c>
      <c r="I361" s="292">
        <v>18</v>
      </c>
      <c r="J361" s="292">
        <v>18.5</v>
      </c>
      <c r="K361" s="292">
        <v>19</v>
      </c>
      <c r="L361" s="292">
        <v>19.5</v>
      </c>
      <c r="M361" s="292">
        <v>20</v>
      </c>
      <c r="N361" s="292">
        <v>20.6</v>
      </c>
      <c r="O361" s="290"/>
      <c r="P361" s="290"/>
      <c r="Q361" s="290"/>
    </row>
    <row r="362" spans="1:17">
      <c r="A362" s="290" t="str">
        <f t="shared" si="7"/>
        <v>Female - F20 - Javelin</v>
      </c>
      <c r="B362" s="290" t="s">
        <v>151</v>
      </c>
      <c r="C362" s="291" t="s">
        <v>783</v>
      </c>
      <c r="D362" s="290" t="s">
        <v>270</v>
      </c>
      <c r="E362" s="290" t="s">
        <v>195</v>
      </c>
      <c r="F362" s="299">
        <v>7.1</v>
      </c>
      <c r="G362" s="299">
        <v>9.3000000000000007</v>
      </c>
      <c r="H362" s="299">
        <v>11.5</v>
      </c>
      <c r="I362" s="299">
        <v>13.7</v>
      </c>
      <c r="J362" s="299">
        <v>15.9</v>
      </c>
      <c r="K362" s="299">
        <v>18.100000000000001</v>
      </c>
      <c r="L362" s="299">
        <v>20.3</v>
      </c>
      <c r="M362" s="299">
        <v>22.5</v>
      </c>
      <c r="N362" s="299">
        <v>24.7</v>
      </c>
      <c r="O362" s="290"/>
      <c r="P362" s="290"/>
      <c r="Q362" s="290"/>
    </row>
    <row r="363" spans="1:17">
      <c r="A363" s="290" t="str">
        <f t="shared" si="7"/>
        <v>Female - F33 - Javelin</v>
      </c>
      <c r="B363" s="290" t="s">
        <v>151</v>
      </c>
      <c r="C363" s="291" t="s">
        <v>789</v>
      </c>
      <c r="D363" s="290" t="s">
        <v>270</v>
      </c>
      <c r="E363" s="290" t="s">
        <v>195</v>
      </c>
      <c r="F363" s="292">
        <v>4.7</v>
      </c>
      <c r="G363" s="292">
        <v>5</v>
      </c>
      <c r="H363" s="292">
        <v>5.4</v>
      </c>
      <c r="I363" s="292">
        <v>5.7</v>
      </c>
      <c r="J363" s="292">
        <v>6</v>
      </c>
      <c r="K363" s="292">
        <v>6.4</v>
      </c>
      <c r="L363" s="292">
        <v>6.7</v>
      </c>
      <c r="M363" s="292">
        <v>7</v>
      </c>
      <c r="N363" s="292">
        <v>7.65</v>
      </c>
      <c r="O363" s="290"/>
      <c r="P363" s="290"/>
      <c r="Q363" s="290"/>
    </row>
    <row r="364" spans="1:17">
      <c r="A364" s="290" t="str">
        <f t="shared" si="7"/>
        <v>Female - F34 - Javelin</v>
      </c>
      <c r="B364" s="290" t="s">
        <v>151</v>
      </c>
      <c r="C364" s="291" t="s">
        <v>790</v>
      </c>
      <c r="D364" s="290" t="s">
        <v>270</v>
      </c>
      <c r="E364" s="290" t="s">
        <v>195</v>
      </c>
      <c r="F364" s="292">
        <v>6.9</v>
      </c>
      <c r="G364" s="292">
        <v>7.8</v>
      </c>
      <c r="H364" s="292">
        <v>8.6999999999999993</v>
      </c>
      <c r="I364" s="292">
        <v>9.6</v>
      </c>
      <c r="J364" s="292">
        <v>10.5</v>
      </c>
      <c r="K364" s="292">
        <v>11.4</v>
      </c>
      <c r="L364" s="292">
        <v>12.3</v>
      </c>
      <c r="M364" s="292">
        <v>13.2</v>
      </c>
      <c r="N364" s="292">
        <v>13.85</v>
      </c>
      <c r="O364" s="290"/>
      <c r="P364" s="290"/>
      <c r="Q364" s="290"/>
    </row>
    <row r="365" spans="1:17">
      <c r="A365" s="290" t="str">
        <f t="shared" si="7"/>
        <v>Female - F35 - Javelin</v>
      </c>
      <c r="B365" s="290" t="s">
        <v>151</v>
      </c>
      <c r="C365" s="291" t="s">
        <v>791</v>
      </c>
      <c r="D365" s="290" t="s">
        <v>270</v>
      </c>
      <c r="E365" s="290" t="s">
        <v>195</v>
      </c>
      <c r="F365" s="292">
        <v>15.2</v>
      </c>
      <c r="G365" s="292">
        <v>15.95</v>
      </c>
      <c r="H365" s="292">
        <v>16.600000000000001</v>
      </c>
      <c r="I365" s="292">
        <v>17.399999999999999</v>
      </c>
      <c r="J365" s="292">
        <v>18.2</v>
      </c>
      <c r="K365" s="292">
        <v>19</v>
      </c>
      <c r="L365" s="292">
        <v>20</v>
      </c>
      <c r="M365" s="292">
        <v>21</v>
      </c>
      <c r="N365" s="292">
        <v>22.3</v>
      </c>
      <c r="O365" s="290"/>
      <c r="P365" s="290"/>
      <c r="Q365" s="290"/>
    </row>
    <row r="366" spans="1:17">
      <c r="A366" s="290" t="str">
        <f t="shared" si="7"/>
        <v>Female - F36 - Javelin</v>
      </c>
      <c r="B366" s="290" t="s">
        <v>151</v>
      </c>
      <c r="C366" s="291" t="s">
        <v>792</v>
      </c>
      <c r="D366" s="290" t="s">
        <v>270</v>
      </c>
      <c r="E366" s="290" t="s">
        <v>195</v>
      </c>
      <c r="F366" s="292">
        <v>4.75</v>
      </c>
      <c r="G366" s="292">
        <v>5.75</v>
      </c>
      <c r="H366" s="292">
        <v>6.75</v>
      </c>
      <c r="I366" s="292">
        <v>7.75</v>
      </c>
      <c r="J366" s="292">
        <v>8.75</v>
      </c>
      <c r="K366" s="292">
        <v>9.75</v>
      </c>
      <c r="L366" s="292">
        <v>10.8</v>
      </c>
      <c r="M366" s="292">
        <v>11.9</v>
      </c>
      <c r="N366" s="292">
        <v>12.9</v>
      </c>
      <c r="O366" s="290"/>
      <c r="P366" s="290"/>
      <c r="Q366" s="290"/>
    </row>
    <row r="367" spans="1:17">
      <c r="A367" s="290" t="str">
        <f t="shared" si="7"/>
        <v>Female - F37 - Javelin</v>
      </c>
      <c r="B367" s="290" t="s">
        <v>151</v>
      </c>
      <c r="C367" s="291" t="s">
        <v>793</v>
      </c>
      <c r="D367" s="290" t="s">
        <v>270</v>
      </c>
      <c r="E367" s="290" t="s">
        <v>195</v>
      </c>
      <c r="F367" s="292">
        <v>4.9000000000000004</v>
      </c>
      <c r="G367" s="292">
        <v>7.3</v>
      </c>
      <c r="H367" s="292">
        <v>9.6</v>
      </c>
      <c r="I367" s="292">
        <v>11.9</v>
      </c>
      <c r="J367" s="292">
        <v>14.3</v>
      </c>
      <c r="K367" s="292">
        <v>16.600000000000001</v>
      </c>
      <c r="L367" s="292">
        <v>18.899999999999999</v>
      </c>
      <c r="M367" s="292">
        <v>21.3</v>
      </c>
      <c r="N367" s="292">
        <v>23.8</v>
      </c>
      <c r="O367" s="290"/>
      <c r="P367" s="290"/>
      <c r="Q367" s="290"/>
    </row>
    <row r="368" spans="1:17">
      <c r="A368" s="290" t="str">
        <f t="shared" si="7"/>
        <v>Female - F38 - Javelin</v>
      </c>
      <c r="B368" s="290" t="s">
        <v>151</v>
      </c>
      <c r="C368" s="291" t="s">
        <v>794</v>
      </c>
      <c r="D368" s="290" t="s">
        <v>270</v>
      </c>
      <c r="E368" s="290" t="s">
        <v>195</v>
      </c>
      <c r="F368" s="292">
        <v>8.15</v>
      </c>
      <c r="G368" s="292">
        <v>9.75</v>
      </c>
      <c r="H368" s="292">
        <v>11.4</v>
      </c>
      <c r="I368" s="292">
        <v>13</v>
      </c>
      <c r="J368" s="292">
        <v>14.7</v>
      </c>
      <c r="K368" s="292">
        <v>16.3</v>
      </c>
      <c r="L368" s="292">
        <v>18</v>
      </c>
      <c r="M368" s="292">
        <v>19.7</v>
      </c>
      <c r="N368" s="292">
        <v>21.3</v>
      </c>
      <c r="O368" s="290"/>
      <c r="P368" s="290"/>
      <c r="Q368" s="290"/>
    </row>
    <row r="369" spans="1:17">
      <c r="A369" s="290" t="str">
        <f t="shared" si="7"/>
        <v>Female - F40 - Javelin</v>
      </c>
      <c r="B369" s="290" t="s">
        <v>151</v>
      </c>
      <c r="C369" s="291" t="s">
        <v>795</v>
      </c>
      <c r="D369" s="290" t="s">
        <v>270</v>
      </c>
      <c r="E369" s="290" t="s">
        <v>195</v>
      </c>
      <c r="F369" s="292">
        <v>9.4499999999999993</v>
      </c>
      <c r="G369" s="292">
        <v>10.8</v>
      </c>
      <c r="H369" s="292">
        <v>12.1</v>
      </c>
      <c r="I369" s="292">
        <v>13.3</v>
      </c>
      <c r="J369" s="292">
        <v>14.6</v>
      </c>
      <c r="K369" s="292">
        <v>15.8</v>
      </c>
      <c r="L369" s="292">
        <v>17.100000000000001</v>
      </c>
      <c r="M369" s="292">
        <v>18.399999999999999</v>
      </c>
      <c r="N369" s="292">
        <v>19.600000000000001</v>
      </c>
      <c r="O369" s="290"/>
      <c r="P369" s="290"/>
      <c r="Q369" s="290"/>
    </row>
    <row r="370" spans="1:17">
      <c r="A370" s="290" t="str">
        <f t="shared" si="7"/>
        <v>Female - F41 - Javelin</v>
      </c>
      <c r="B370" s="290" t="s">
        <v>151</v>
      </c>
      <c r="C370" s="291" t="s">
        <v>796</v>
      </c>
      <c r="D370" s="290" t="s">
        <v>270</v>
      </c>
      <c r="E370" s="290" t="s">
        <v>195</v>
      </c>
      <c r="F370" s="292">
        <v>9.6999999999999993</v>
      </c>
      <c r="G370" s="292">
        <v>10.9</v>
      </c>
      <c r="H370" s="292">
        <v>12.2</v>
      </c>
      <c r="I370" s="292">
        <v>13.4</v>
      </c>
      <c r="J370" s="292">
        <v>14.6</v>
      </c>
      <c r="K370" s="292">
        <v>15.8</v>
      </c>
      <c r="L370" s="292">
        <v>17</v>
      </c>
      <c r="M370" s="292">
        <v>18.2</v>
      </c>
      <c r="N370" s="292">
        <v>19.55</v>
      </c>
      <c r="O370" s="290"/>
      <c r="P370" s="290"/>
      <c r="Q370" s="290"/>
    </row>
    <row r="371" spans="1:17">
      <c r="A371" s="290" t="str">
        <f t="shared" si="7"/>
        <v>Female - F42 - Javelin</v>
      </c>
      <c r="B371" s="290" t="s">
        <v>151</v>
      </c>
      <c r="C371" s="291" t="s">
        <v>797</v>
      </c>
      <c r="D371" s="290" t="s">
        <v>270</v>
      </c>
      <c r="E371" s="290" t="s">
        <v>195</v>
      </c>
      <c r="F371" s="292">
        <v>8</v>
      </c>
      <c r="G371" s="292">
        <v>8.5</v>
      </c>
      <c r="H371" s="292">
        <v>9</v>
      </c>
      <c r="I371" s="292">
        <v>9.5</v>
      </c>
      <c r="J371" s="292">
        <v>10</v>
      </c>
      <c r="K371" s="292">
        <v>10.5</v>
      </c>
      <c r="L371" s="292">
        <v>11</v>
      </c>
      <c r="M371" s="292">
        <v>11.5</v>
      </c>
      <c r="N371" s="292">
        <v>12</v>
      </c>
      <c r="O371" s="290"/>
      <c r="P371" s="290"/>
      <c r="Q371" s="290"/>
    </row>
    <row r="372" spans="1:17">
      <c r="A372" s="290" t="str">
        <f t="shared" si="7"/>
        <v>Female - F43/44 - Javelin</v>
      </c>
      <c r="B372" s="290" t="s">
        <v>151</v>
      </c>
      <c r="C372" s="291" t="s">
        <v>798</v>
      </c>
      <c r="D372" s="290" t="s">
        <v>270</v>
      </c>
      <c r="E372" s="290" t="s">
        <v>195</v>
      </c>
      <c r="F372" s="292">
        <v>6</v>
      </c>
      <c r="G372" s="292">
        <v>6.5</v>
      </c>
      <c r="H372" s="292">
        <v>7</v>
      </c>
      <c r="I372" s="292">
        <v>7.5</v>
      </c>
      <c r="J372" s="292">
        <v>8</v>
      </c>
      <c r="K372" s="292">
        <v>8.5</v>
      </c>
      <c r="L372" s="292">
        <v>9</v>
      </c>
      <c r="M372" s="292">
        <v>9.4</v>
      </c>
      <c r="N372" s="292">
        <v>9.9</v>
      </c>
      <c r="O372" s="290"/>
      <c r="P372" s="290"/>
      <c r="Q372" s="290"/>
    </row>
    <row r="373" spans="1:17">
      <c r="A373" s="290" t="str">
        <f t="shared" si="7"/>
        <v>Female - F46 - Javelin</v>
      </c>
      <c r="B373" s="290" t="s">
        <v>151</v>
      </c>
      <c r="C373" s="291" t="s">
        <v>799</v>
      </c>
      <c r="D373" s="290" t="s">
        <v>270</v>
      </c>
      <c r="E373" s="290" t="s">
        <v>195</v>
      </c>
      <c r="F373" s="292">
        <v>11.5</v>
      </c>
      <c r="G373" s="292">
        <v>14.5</v>
      </c>
      <c r="H373" s="292">
        <v>17.5</v>
      </c>
      <c r="I373" s="292">
        <v>20.5</v>
      </c>
      <c r="J373" s="292">
        <v>23.5</v>
      </c>
      <c r="K373" s="292">
        <v>26.5</v>
      </c>
      <c r="L373" s="292">
        <v>29.5</v>
      </c>
      <c r="M373" s="292">
        <v>32.5</v>
      </c>
      <c r="N373" s="292">
        <v>35.6</v>
      </c>
      <c r="O373" s="290"/>
      <c r="P373" s="290"/>
      <c r="Q373" s="290"/>
    </row>
    <row r="374" spans="1:17">
      <c r="A374" s="290" t="str">
        <f t="shared" si="7"/>
        <v>Female - F52 - Javelin</v>
      </c>
      <c r="B374" s="290" t="s">
        <v>151</v>
      </c>
      <c r="C374" s="291" t="s">
        <v>800</v>
      </c>
      <c r="D374" s="290" t="s">
        <v>270</v>
      </c>
      <c r="E374" s="290" t="s">
        <v>195</v>
      </c>
      <c r="F374" s="292">
        <v>3.5</v>
      </c>
      <c r="G374" s="292">
        <v>4</v>
      </c>
      <c r="H374" s="292">
        <v>4.5</v>
      </c>
      <c r="I374" s="292">
        <v>5</v>
      </c>
      <c r="J374" s="292">
        <v>5.5</v>
      </c>
      <c r="K374" s="292">
        <v>6</v>
      </c>
      <c r="L374" s="292">
        <v>6.5</v>
      </c>
      <c r="M374" s="292">
        <v>7</v>
      </c>
      <c r="N374" s="292">
        <v>7.45</v>
      </c>
      <c r="O374" s="290"/>
      <c r="P374" s="290"/>
      <c r="Q374" s="290"/>
    </row>
    <row r="375" spans="1:17">
      <c r="A375" s="290" t="str">
        <f t="shared" si="7"/>
        <v>Female - F53 - Javelin</v>
      </c>
      <c r="B375" s="290" t="s">
        <v>151</v>
      </c>
      <c r="C375" s="291" t="s">
        <v>801</v>
      </c>
      <c r="D375" s="290" t="s">
        <v>270</v>
      </c>
      <c r="E375" s="290" t="s">
        <v>195</v>
      </c>
      <c r="F375" s="292">
        <v>7.25</v>
      </c>
      <c r="G375" s="292">
        <v>7.55</v>
      </c>
      <c r="H375" s="292">
        <v>7.85</v>
      </c>
      <c r="I375" s="292">
        <v>8.14</v>
      </c>
      <c r="J375" s="292">
        <v>8.4499999999999993</v>
      </c>
      <c r="K375" s="292">
        <v>8.8000000000000007</v>
      </c>
      <c r="L375" s="292">
        <v>9.2000000000000011</v>
      </c>
      <c r="M375" s="292">
        <v>9.65</v>
      </c>
      <c r="N375" s="292">
        <v>10.15</v>
      </c>
      <c r="O375" s="290"/>
      <c r="P375" s="290"/>
      <c r="Q375" s="290"/>
    </row>
    <row r="376" spans="1:17">
      <c r="A376" s="290" t="str">
        <f t="shared" si="7"/>
        <v>Female - F54 - Javelin</v>
      </c>
      <c r="B376" s="290" t="s">
        <v>151</v>
      </c>
      <c r="C376" s="291" t="s">
        <v>802</v>
      </c>
      <c r="D376" s="290" t="s">
        <v>270</v>
      </c>
      <c r="E376" s="290" t="s">
        <v>195</v>
      </c>
      <c r="F376" s="292">
        <v>6</v>
      </c>
      <c r="G376" s="292">
        <v>6.5</v>
      </c>
      <c r="H376" s="292">
        <v>7</v>
      </c>
      <c r="I376" s="292">
        <v>7.5</v>
      </c>
      <c r="J376" s="292">
        <v>8</v>
      </c>
      <c r="K376" s="292">
        <v>8.5</v>
      </c>
      <c r="L376" s="292">
        <v>9</v>
      </c>
      <c r="M376" s="292">
        <v>9.3000000000000007</v>
      </c>
      <c r="N376" s="292">
        <v>9.6999999999999993</v>
      </c>
      <c r="O376" s="290"/>
      <c r="P376" s="290"/>
      <c r="Q376" s="290"/>
    </row>
    <row r="377" spans="1:17">
      <c r="A377" s="290" t="str">
        <f t="shared" si="7"/>
        <v>Female - F55 - Javelin</v>
      </c>
      <c r="B377" s="290" t="s">
        <v>151</v>
      </c>
      <c r="C377" s="291" t="s">
        <v>803</v>
      </c>
      <c r="D377" s="290" t="s">
        <v>270</v>
      </c>
      <c r="E377" s="290" t="s">
        <v>195</v>
      </c>
      <c r="F377" s="292">
        <v>11.8</v>
      </c>
      <c r="G377" s="292">
        <v>12.25</v>
      </c>
      <c r="H377" s="292">
        <v>12.7</v>
      </c>
      <c r="I377" s="292">
        <v>13.2</v>
      </c>
      <c r="J377" s="292">
        <v>13.75</v>
      </c>
      <c r="K377" s="292">
        <v>14.3</v>
      </c>
      <c r="L377" s="292">
        <v>14.950000000000001</v>
      </c>
      <c r="M377" s="292">
        <v>15.65</v>
      </c>
      <c r="N377" s="292">
        <v>16.45</v>
      </c>
      <c r="O377" s="290"/>
      <c r="P377" s="290"/>
      <c r="Q377" s="290"/>
    </row>
    <row r="378" spans="1:17">
      <c r="A378" s="290" t="str">
        <f t="shared" si="7"/>
        <v>Female - F56 - Javelin</v>
      </c>
      <c r="B378" s="290" t="s">
        <v>151</v>
      </c>
      <c r="C378" s="291" t="s">
        <v>804</v>
      </c>
      <c r="D378" s="290" t="s">
        <v>270</v>
      </c>
      <c r="E378" s="290" t="s">
        <v>195</v>
      </c>
      <c r="F378" s="292">
        <v>9.15</v>
      </c>
      <c r="G378" s="292">
        <v>10.15</v>
      </c>
      <c r="H378" s="292">
        <v>11.1</v>
      </c>
      <c r="I378" s="292">
        <v>12.1</v>
      </c>
      <c r="J378" s="292">
        <v>13</v>
      </c>
      <c r="K378" s="292">
        <v>13.9</v>
      </c>
      <c r="L378" s="292">
        <v>14.8</v>
      </c>
      <c r="M378" s="292">
        <v>15.7</v>
      </c>
      <c r="N378" s="292">
        <v>16.600000000000001</v>
      </c>
      <c r="O378" s="290"/>
      <c r="P378" s="290"/>
      <c r="Q378" s="290"/>
    </row>
    <row r="379" spans="1:17">
      <c r="A379" s="290" t="str">
        <f t="shared" si="7"/>
        <v>Female - F57 - Javelin</v>
      </c>
      <c r="B379" s="290" t="s">
        <v>151</v>
      </c>
      <c r="C379" s="291" t="s">
        <v>805</v>
      </c>
      <c r="D379" s="290" t="s">
        <v>270</v>
      </c>
      <c r="E379" s="290" t="s">
        <v>195</v>
      </c>
      <c r="F379" s="292">
        <v>10</v>
      </c>
      <c r="G379" s="292">
        <v>10.3</v>
      </c>
      <c r="H379" s="292">
        <v>10.6</v>
      </c>
      <c r="I379" s="292">
        <v>10.9</v>
      </c>
      <c r="J379" s="292">
        <v>11.2</v>
      </c>
      <c r="K379" s="292">
        <v>11.5</v>
      </c>
      <c r="L379" s="292">
        <v>11.8</v>
      </c>
      <c r="M379" s="292">
        <v>12</v>
      </c>
      <c r="N379" s="292">
        <v>12.25</v>
      </c>
      <c r="O379" s="290"/>
      <c r="P379" s="290"/>
      <c r="Q379" s="290"/>
    </row>
    <row r="380" spans="1:17">
      <c r="A380" s="290" t="str">
        <f t="shared" si="7"/>
        <v>Female - F61 - Javelin</v>
      </c>
      <c r="B380" s="290" t="s">
        <v>151</v>
      </c>
      <c r="C380" s="291" t="s">
        <v>806</v>
      </c>
      <c r="D380" s="290" t="s">
        <v>270</v>
      </c>
      <c r="E380" s="290" t="s">
        <v>195</v>
      </c>
      <c r="F380" s="292">
        <v>17.7</v>
      </c>
      <c r="G380" s="292">
        <v>18.5</v>
      </c>
      <c r="H380" s="292">
        <v>19.350000000000001</v>
      </c>
      <c r="I380" s="292">
        <v>20.2</v>
      </c>
      <c r="J380" s="292">
        <v>21.1</v>
      </c>
      <c r="K380" s="292">
        <v>22.15</v>
      </c>
      <c r="L380" s="292">
        <v>23.25</v>
      </c>
      <c r="M380" s="292">
        <v>24.45</v>
      </c>
      <c r="N380" s="292">
        <v>25.85</v>
      </c>
      <c r="O380" s="290"/>
      <c r="P380" s="290"/>
      <c r="Q380" s="290"/>
    </row>
    <row r="381" spans="1:17">
      <c r="A381" s="290" t="str">
        <f t="shared" si="7"/>
        <v>Female - F62 - Javelin</v>
      </c>
      <c r="B381" s="290" t="s">
        <v>151</v>
      </c>
      <c r="C381" s="291" t="s">
        <v>807</v>
      </c>
      <c r="D381" s="290" t="s">
        <v>270</v>
      </c>
      <c r="E381" s="290" t="s">
        <v>195</v>
      </c>
      <c r="F381" s="292">
        <v>22.55</v>
      </c>
      <c r="G381" s="292">
        <v>23.6</v>
      </c>
      <c r="H381" s="292">
        <v>24.65</v>
      </c>
      <c r="I381" s="292">
        <v>25.75</v>
      </c>
      <c r="J381" s="292">
        <v>26.95</v>
      </c>
      <c r="K381" s="292">
        <v>28.2</v>
      </c>
      <c r="L381" s="292">
        <v>29.6</v>
      </c>
      <c r="M381" s="292">
        <v>31.15</v>
      </c>
      <c r="N381" s="292">
        <v>32.950000000000003</v>
      </c>
      <c r="O381" s="290"/>
      <c r="P381" s="290"/>
      <c r="Q381" s="290"/>
    </row>
    <row r="382" spans="1:17">
      <c r="A382" s="290" t="str">
        <f t="shared" si="7"/>
        <v>Female - F63 - Javelin</v>
      </c>
      <c r="B382" s="290" t="s">
        <v>151</v>
      </c>
      <c r="C382" s="291" t="s">
        <v>808</v>
      </c>
      <c r="D382" s="290" t="s">
        <v>270</v>
      </c>
      <c r="E382" s="290" t="s">
        <v>195</v>
      </c>
      <c r="F382" s="292">
        <v>17.7</v>
      </c>
      <c r="G382" s="292">
        <v>18.5</v>
      </c>
      <c r="H382" s="292">
        <v>19.350000000000001</v>
      </c>
      <c r="I382" s="292">
        <v>20.2</v>
      </c>
      <c r="J382" s="292">
        <v>21.15</v>
      </c>
      <c r="K382" s="292">
        <v>2.15</v>
      </c>
      <c r="L382" s="292">
        <v>23.25</v>
      </c>
      <c r="M382" s="292">
        <v>24.45</v>
      </c>
      <c r="N382" s="292">
        <v>25.85</v>
      </c>
      <c r="O382" s="290"/>
      <c r="P382" s="290"/>
      <c r="Q382" s="290"/>
    </row>
    <row r="383" spans="1:17">
      <c r="A383" s="290" t="str">
        <f t="shared" si="7"/>
        <v>Female - F64 - Javelin</v>
      </c>
      <c r="B383" s="290" t="s">
        <v>151</v>
      </c>
      <c r="C383" s="291" t="s">
        <v>809</v>
      </c>
      <c r="D383" s="290" t="s">
        <v>270</v>
      </c>
      <c r="E383" s="290" t="s">
        <v>195</v>
      </c>
      <c r="F383" s="292">
        <v>22.55</v>
      </c>
      <c r="G383" s="292">
        <v>23.6</v>
      </c>
      <c r="H383" s="292">
        <v>24.65</v>
      </c>
      <c r="I383" s="292">
        <v>25.75</v>
      </c>
      <c r="J383" s="292">
        <v>26.95</v>
      </c>
      <c r="K383" s="292">
        <v>28.2</v>
      </c>
      <c r="L383" s="292">
        <v>29.6</v>
      </c>
      <c r="M383" s="292">
        <v>31.15</v>
      </c>
      <c r="N383" s="292">
        <v>32.950000000000003</v>
      </c>
      <c r="O383" s="290"/>
      <c r="P383" s="290"/>
      <c r="Q383" s="290"/>
    </row>
    <row r="384" spans="1:17">
      <c r="A384" s="290" t="str">
        <f t="shared" si="7"/>
        <v>Male - F31 - Club Throw</v>
      </c>
      <c r="B384" s="290" t="s">
        <v>150</v>
      </c>
      <c r="C384" s="291" t="s">
        <v>812</v>
      </c>
      <c r="D384" s="290" t="s">
        <v>270</v>
      </c>
      <c r="E384" s="290" t="s">
        <v>813</v>
      </c>
      <c r="F384" s="292">
        <v>14.8</v>
      </c>
      <c r="G384" s="292">
        <v>15</v>
      </c>
      <c r="H384" s="292">
        <v>15.2</v>
      </c>
      <c r="I384" s="292">
        <v>15.4</v>
      </c>
      <c r="J384" s="292">
        <v>15.6</v>
      </c>
      <c r="K384" s="292">
        <v>15.8</v>
      </c>
      <c r="L384" s="292">
        <v>16</v>
      </c>
      <c r="M384" s="292">
        <v>16.2</v>
      </c>
      <c r="N384" s="292">
        <v>16.399999999999999</v>
      </c>
      <c r="O384" s="290"/>
      <c r="P384" s="290"/>
      <c r="Q384" s="290"/>
    </row>
    <row r="385" spans="1:17">
      <c r="A385" s="290" t="str">
        <f t="shared" ref="A385:A387" si="8">B385&amp;" - "&amp;C385&amp;" - "&amp;E385</f>
        <v>Male - F32 - Club Throw</v>
      </c>
      <c r="B385" s="290" t="s">
        <v>150</v>
      </c>
      <c r="C385" s="291" t="s">
        <v>788</v>
      </c>
      <c r="D385" s="290" t="s">
        <v>270</v>
      </c>
      <c r="E385" s="290" t="s">
        <v>813</v>
      </c>
      <c r="F385" s="292">
        <v>18.8</v>
      </c>
      <c r="G385" s="292">
        <v>19</v>
      </c>
      <c r="H385" s="292">
        <v>20.5</v>
      </c>
      <c r="I385" s="292">
        <v>22</v>
      </c>
      <c r="J385" s="292">
        <v>24</v>
      </c>
      <c r="K385" s="292">
        <v>26</v>
      </c>
      <c r="L385" s="292">
        <v>27.5</v>
      </c>
      <c r="M385" s="292">
        <v>29</v>
      </c>
      <c r="N385" s="292">
        <v>30.55</v>
      </c>
      <c r="O385" s="290"/>
      <c r="P385" s="290"/>
      <c r="Q385" s="290"/>
    </row>
    <row r="386" spans="1:17">
      <c r="A386" s="290" t="str">
        <f t="shared" si="8"/>
        <v>Male - F51 - Club Throw</v>
      </c>
      <c r="B386" s="290" t="s">
        <v>150</v>
      </c>
      <c r="C386" s="291" t="s">
        <v>811</v>
      </c>
      <c r="D386" s="290" t="s">
        <v>270</v>
      </c>
      <c r="E386" s="290" t="s">
        <v>813</v>
      </c>
      <c r="F386" s="292">
        <v>19.100000000000001</v>
      </c>
      <c r="G386" s="292">
        <v>19.8</v>
      </c>
      <c r="H386" s="292">
        <v>20.55</v>
      </c>
      <c r="I386" s="292">
        <v>21.35</v>
      </c>
      <c r="J386" s="292">
        <v>22.150000000000002</v>
      </c>
      <c r="K386" s="292">
        <v>23.05</v>
      </c>
      <c r="L386" s="292">
        <v>24</v>
      </c>
      <c r="M386" s="292">
        <v>25.1</v>
      </c>
      <c r="N386" s="292">
        <v>26.35</v>
      </c>
      <c r="O386" s="290"/>
      <c r="P386" s="290"/>
      <c r="Q386" s="290"/>
    </row>
    <row r="387" spans="1:17">
      <c r="A387" s="290" t="str">
        <f t="shared" si="8"/>
        <v>Female - F31 - Club Throw</v>
      </c>
      <c r="B387" s="290" t="s">
        <v>151</v>
      </c>
      <c r="C387" s="291" t="s">
        <v>812</v>
      </c>
      <c r="D387" s="290" t="s">
        <v>270</v>
      </c>
      <c r="E387" s="290" t="s">
        <v>813</v>
      </c>
      <c r="F387" s="292">
        <v>8.5</v>
      </c>
      <c r="G387" s="292">
        <v>9.5</v>
      </c>
      <c r="H387" s="292">
        <v>10.1</v>
      </c>
      <c r="I387" s="292">
        <v>10.55</v>
      </c>
      <c r="J387" s="292">
        <v>11</v>
      </c>
      <c r="K387" s="292">
        <v>11.4</v>
      </c>
      <c r="L387" s="292">
        <v>11.9</v>
      </c>
      <c r="M387" s="292">
        <v>12.45</v>
      </c>
      <c r="N387" s="292">
        <v>13.1</v>
      </c>
      <c r="O387" s="290"/>
      <c r="P387" s="290"/>
      <c r="Q387" s="290"/>
    </row>
    <row r="388" spans="1:17">
      <c r="A388" s="290" t="str">
        <f t="shared" ref="A388:A389" si="9">B388&amp;" - "&amp;C388&amp;" - "&amp;E388</f>
        <v>Female - F32 - Club Throw</v>
      </c>
      <c r="B388" s="290" t="s">
        <v>151</v>
      </c>
      <c r="C388" s="291" t="s">
        <v>788</v>
      </c>
      <c r="D388" s="290" t="s">
        <v>270</v>
      </c>
      <c r="E388" s="290" t="s">
        <v>813</v>
      </c>
      <c r="F388" s="292">
        <v>8.75</v>
      </c>
      <c r="G388" s="292">
        <v>10.199999999999999</v>
      </c>
      <c r="H388" s="292">
        <v>11.6</v>
      </c>
      <c r="I388" s="292">
        <v>13</v>
      </c>
      <c r="J388" s="292">
        <v>14.3</v>
      </c>
      <c r="K388" s="292">
        <v>15.7</v>
      </c>
      <c r="L388" s="292">
        <v>17.100000000000001</v>
      </c>
      <c r="M388" s="292">
        <v>18.5</v>
      </c>
      <c r="N388" s="292">
        <v>19.900000000000002</v>
      </c>
      <c r="O388" s="290"/>
      <c r="P388" s="290"/>
      <c r="Q388" s="290"/>
    </row>
    <row r="389" spans="1:17">
      <c r="A389" s="290" t="str">
        <f t="shared" si="9"/>
        <v>Female - F51 - Club Throw</v>
      </c>
      <c r="B389" s="290" t="s">
        <v>151</v>
      </c>
      <c r="C389" s="291" t="s">
        <v>811</v>
      </c>
      <c r="D389" s="290" t="s">
        <v>270</v>
      </c>
      <c r="E389" s="290" t="s">
        <v>813</v>
      </c>
      <c r="F389" s="292">
        <v>14.6</v>
      </c>
      <c r="G389" s="292">
        <v>15.45</v>
      </c>
      <c r="H389" s="292">
        <v>16.05</v>
      </c>
      <c r="I389" s="292">
        <v>16.649999999999999</v>
      </c>
      <c r="J389" s="292">
        <v>17.350000000000001</v>
      </c>
      <c r="K389" s="292">
        <v>18.05</v>
      </c>
      <c r="L389" s="292">
        <v>18.8</v>
      </c>
      <c r="M389" s="292">
        <v>19.7</v>
      </c>
      <c r="N389" s="292">
        <v>20.7</v>
      </c>
      <c r="O389" s="290"/>
      <c r="P389" s="290"/>
      <c r="Q389" s="290"/>
    </row>
  </sheetData>
  <sheetProtection algorithmName="SHA-512" hashValue="evacYJFvu11+6QSDt3dTvHWEnSkSuims25DWif45oZPNcyvSi3cry8D+u+fFfExw+e3d/i3M0ooVh03FYFzDEA==" saltValue="0hyDIz9tOsdStilsyzN4Fw==" spinCount="100000" sheet="1" objects="1" scenarios="1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631B00-00BA-48DC-911E-DFED958B61A1}">
  <dimension ref="A1:M12"/>
  <sheetViews>
    <sheetView workbookViewId="0">
      <selection activeCell="B8" sqref="B8"/>
    </sheetView>
  </sheetViews>
  <sheetFormatPr defaultRowHeight="14.4"/>
  <sheetData>
    <row r="1" spans="1:13">
      <c r="A1" t="s">
        <v>43</v>
      </c>
      <c r="B1">
        <v>18</v>
      </c>
      <c r="C1">
        <v>17</v>
      </c>
      <c r="D1">
        <v>16</v>
      </c>
      <c r="E1">
        <v>15.5</v>
      </c>
      <c r="F1">
        <v>15</v>
      </c>
      <c r="G1">
        <v>14.5</v>
      </c>
      <c r="H1">
        <v>14</v>
      </c>
      <c r="I1">
        <v>13.6</v>
      </c>
      <c r="J1">
        <v>13.2</v>
      </c>
    </row>
    <row r="2" spans="1:13">
      <c r="A2" t="s">
        <v>44</v>
      </c>
      <c r="B2">
        <v>17</v>
      </c>
      <c r="C2">
        <v>16</v>
      </c>
      <c r="D2">
        <v>15</v>
      </c>
      <c r="E2">
        <v>14</v>
      </c>
      <c r="F2">
        <v>13.5</v>
      </c>
      <c r="G2">
        <v>13.1</v>
      </c>
      <c r="H2">
        <v>12.7</v>
      </c>
      <c r="I2">
        <v>12.5</v>
      </c>
      <c r="J2">
        <v>12.2</v>
      </c>
      <c r="K2">
        <v>12.36</v>
      </c>
      <c r="L2">
        <v>12.5</v>
      </c>
      <c r="M2">
        <v>11.6</v>
      </c>
    </row>
    <row r="3" spans="1:13">
      <c r="A3" t="s">
        <v>45</v>
      </c>
      <c r="B3">
        <v>19</v>
      </c>
      <c r="C3">
        <v>18</v>
      </c>
      <c r="D3">
        <v>17</v>
      </c>
      <c r="E3">
        <v>16</v>
      </c>
      <c r="F3">
        <v>15.5</v>
      </c>
      <c r="G3">
        <v>15</v>
      </c>
      <c r="H3">
        <v>14.6</v>
      </c>
      <c r="I3">
        <v>14.3</v>
      </c>
      <c r="J3">
        <v>14</v>
      </c>
      <c r="K3">
        <v>14.6</v>
      </c>
      <c r="L3">
        <v>14.69</v>
      </c>
      <c r="M3">
        <v>13.5</v>
      </c>
    </row>
    <row r="4" spans="1:13">
      <c r="A4" t="s">
        <v>46</v>
      </c>
      <c r="B4">
        <v>20</v>
      </c>
      <c r="C4">
        <v>19</v>
      </c>
      <c r="D4">
        <v>18</v>
      </c>
      <c r="E4">
        <v>17.5</v>
      </c>
      <c r="F4">
        <v>17</v>
      </c>
      <c r="G4">
        <v>16.5</v>
      </c>
      <c r="H4">
        <v>16</v>
      </c>
      <c r="I4">
        <v>15.5</v>
      </c>
      <c r="J4">
        <v>15.1</v>
      </c>
      <c r="K4">
        <v>16.5</v>
      </c>
      <c r="L4">
        <v>15.4</v>
      </c>
      <c r="M4">
        <v>14.1</v>
      </c>
    </row>
    <row r="5" spans="1:13">
      <c r="A5" t="s">
        <v>47</v>
      </c>
      <c r="B5">
        <v>20</v>
      </c>
      <c r="C5">
        <v>18</v>
      </c>
      <c r="D5">
        <v>17.5</v>
      </c>
      <c r="E5">
        <v>17</v>
      </c>
      <c r="F5">
        <v>16.5</v>
      </c>
      <c r="G5">
        <v>16</v>
      </c>
      <c r="H5">
        <v>15.5</v>
      </c>
      <c r="I5">
        <v>15.1</v>
      </c>
      <c r="J5">
        <v>14.8</v>
      </c>
      <c r="K5">
        <v>16</v>
      </c>
      <c r="L5">
        <v>15.2</v>
      </c>
      <c r="M5">
        <v>13.9</v>
      </c>
    </row>
    <row r="8" spans="1:13">
      <c r="A8" t="s">
        <v>54</v>
      </c>
      <c r="B8">
        <v>17</v>
      </c>
      <c r="C8">
        <v>16</v>
      </c>
      <c r="D8">
        <v>15</v>
      </c>
      <c r="E8">
        <v>14</v>
      </c>
      <c r="F8">
        <v>13.4</v>
      </c>
      <c r="G8">
        <v>12.9</v>
      </c>
      <c r="H8">
        <v>12.6</v>
      </c>
      <c r="I8">
        <v>12.3</v>
      </c>
      <c r="J8">
        <v>12</v>
      </c>
    </row>
    <row r="9" spans="1:13">
      <c r="A9" t="s">
        <v>55</v>
      </c>
      <c r="B9">
        <v>17</v>
      </c>
      <c r="C9">
        <v>16</v>
      </c>
      <c r="D9">
        <v>15</v>
      </c>
      <c r="E9">
        <v>14</v>
      </c>
      <c r="F9">
        <v>13.4</v>
      </c>
      <c r="G9">
        <v>12.9</v>
      </c>
      <c r="H9">
        <v>12.4</v>
      </c>
      <c r="I9">
        <v>12</v>
      </c>
      <c r="J9">
        <v>11.7</v>
      </c>
      <c r="K9">
        <v>12.1</v>
      </c>
      <c r="L9">
        <v>12</v>
      </c>
      <c r="M9">
        <v>11.25</v>
      </c>
    </row>
    <row r="10" spans="1:13">
      <c r="A10" t="s">
        <v>56</v>
      </c>
      <c r="B10">
        <v>17</v>
      </c>
      <c r="C10">
        <v>16</v>
      </c>
      <c r="D10">
        <v>15</v>
      </c>
      <c r="E10">
        <v>14</v>
      </c>
      <c r="F10">
        <v>13.5</v>
      </c>
      <c r="G10">
        <v>13</v>
      </c>
      <c r="H10">
        <v>12.6</v>
      </c>
      <c r="I10">
        <v>12.3</v>
      </c>
      <c r="J10">
        <v>12</v>
      </c>
      <c r="K10">
        <v>12.4</v>
      </c>
      <c r="L10">
        <v>12.4</v>
      </c>
      <c r="M10">
        <v>11.4</v>
      </c>
    </row>
    <row r="11" spans="1:13">
      <c r="A11" t="s">
        <v>57</v>
      </c>
      <c r="B11">
        <v>20</v>
      </c>
      <c r="C11">
        <v>19</v>
      </c>
      <c r="D11">
        <v>18</v>
      </c>
      <c r="E11">
        <v>17</v>
      </c>
      <c r="F11">
        <v>16.5</v>
      </c>
      <c r="G11">
        <v>16</v>
      </c>
      <c r="H11">
        <v>15.5</v>
      </c>
      <c r="I11">
        <v>15</v>
      </c>
      <c r="J11">
        <v>14.6</v>
      </c>
      <c r="K11">
        <v>16.5</v>
      </c>
      <c r="L11">
        <v>15</v>
      </c>
      <c r="M11">
        <v>14.1</v>
      </c>
    </row>
    <row r="12" spans="1:13">
      <c r="A12" t="s">
        <v>58</v>
      </c>
      <c r="B12">
        <v>20</v>
      </c>
      <c r="C12">
        <v>18</v>
      </c>
      <c r="D12">
        <v>17</v>
      </c>
      <c r="E12">
        <v>16.5</v>
      </c>
      <c r="F12">
        <v>16</v>
      </c>
      <c r="G12">
        <v>15.5</v>
      </c>
      <c r="H12">
        <v>15</v>
      </c>
      <c r="I12">
        <v>14.6</v>
      </c>
      <c r="J12">
        <v>14.3</v>
      </c>
      <c r="K12">
        <v>15.1</v>
      </c>
      <c r="L12">
        <v>15</v>
      </c>
      <c r="M12">
        <v>13.45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4b73f3a-8acf-47f2-8487-aae61d3479ed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4F1396AE0556440BE0350C445EED09B" ma:contentTypeVersion="18" ma:contentTypeDescription="Create a new document." ma:contentTypeScope="" ma:versionID="c90f2d025f3e93d8fab287dc04dce6fc">
  <xsd:schema xmlns:xsd="http://www.w3.org/2001/XMLSchema" xmlns:xs="http://www.w3.org/2001/XMLSchema" xmlns:p="http://schemas.microsoft.com/office/2006/metadata/properties" xmlns:ns3="cac46271-49d6-46d5-a170-a1dbd8db0ae6" xmlns:ns4="a4b73f3a-8acf-47f2-8487-aae61d3479ed" targetNamespace="http://schemas.microsoft.com/office/2006/metadata/properties" ma:root="true" ma:fieldsID="00f87cf7b40636634ba9ccd55a22d901" ns3:_="" ns4:_="">
    <xsd:import namespace="cac46271-49d6-46d5-a170-a1dbd8db0ae6"/>
    <xsd:import namespace="a4b73f3a-8acf-47f2-8487-aae61d3479ed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DateTaken" minOccurs="0"/>
                <xsd:element ref="ns4:MediaServiceLocation" minOccurs="0"/>
                <xsd:element ref="ns4:MediaServiceOCR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  <xsd:element ref="ns4:_activity" minOccurs="0"/>
                <xsd:element ref="ns4:MediaServiceObjectDetectorVersions" minOccurs="0"/>
                <xsd:element ref="ns4:MediaServiceSearchProperties" minOccurs="0"/>
                <xsd:element ref="ns4:MediaServiceSystemTags" minOccurs="0"/>
                <xsd:element ref="ns4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c46271-49d6-46d5-a170-a1dbd8db0ae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description="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b73f3a-8acf-47f2-8487-aae61d3479e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4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Location" ma:index="15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6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792F5E6-82E8-482B-B5DE-E65A9AE795FA}">
  <ds:schemaRefs>
    <ds:schemaRef ds:uri="http://purl.org/dc/terms/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www.w3.org/XML/1998/namespace"/>
    <ds:schemaRef ds:uri="cac46271-49d6-46d5-a170-a1dbd8db0ae6"/>
    <ds:schemaRef ds:uri="http://schemas.openxmlformats.org/package/2006/metadata/core-properties"/>
    <ds:schemaRef ds:uri="a4b73f3a-8acf-47f2-8487-aae61d3479ed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F4954427-64FE-4EF4-B9CB-A6965CE283D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DE5B0F4-BCF3-4FE5-A081-DB6D906FB87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ac46271-49d6-46d5-a170-a1dbd8db0ae6"/>
    <ds:schemaRef ds:uri="a4b73f3a-8acf-47f2-8487-aae61d3479e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2</vt:i4>
      </vt:variant>
    </vt:vector>
  </HeadingPairs>
  <TitlesOfParts>
    <vt:vector size="17" baseType="lpstr">
      <vt:lpstr>Sheet3</vt:lpstr>
      <vt:lpstr>Source Data</vt:lpstr>
      <vt:lpstr>Sheet1</vt:lpstr>
      <vt:lpstr>Athlete Input</vt:lpstr>
      <vt:lpstr>T&amp;F Multiple Athlete Input</vt:lpstr>
      <vt:lpstr>Multiple Para Athlete Input</vt:lpstr>
      <vt:lpstr>Master</vt:lpstr>
      <vt:lpstr>Para Master</vt:lpstr>
      <vt:lpstr>Sheet2</vt:lpstr>
      <vt:lpstr>Speed Tables</vt:lpstr>
      <vt:lpstr>Endurance Table</vt:lpstr>
      <vt:lpstr>Jumps &amp; CE Table</vt:lpstr>
      <vt:lpstr>Throws Tables</vt:lpstr>
      <vt:lpstr>Lists</vt:lpstr>
      <vt:lpstr>Para List</vt:lpstr>
      <vt:lpstr>ParaDiscipline</vt:lpstr>
      <vt:lpstr>ParaList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Scott Grace</dc:creator>
  <cp:lastModifiedBy>Darren John</cp:lastModifiedBy>
  <cp:lastPrinted>2023-01-25T16:05:08Z</cp:lastPrinted>
  <dcterms:created xsi:type="dcterms:W3CDTF">2022-05-18T13:02:53Z</dcterms:created>
  <dcterms:modified xsi:type="dcterms:W3CDTF">2026-03-24T15:36:59Z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0x01010044F1396AE0556440BE0350C445EED09B</vt:lpwstr>
  </property>
</Properties>
</file>